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454D5C2D-D71B-4AB5-8E8E-1094C04C51D9}" xr6:coauthVersionLast="47" xr6:coauthVersionMax="47" xr10:uidLastSave="{00000000-0000-0000-0000-000000000000}"/>
  <bookViews>
    <workbookView xWindow="-108" yWindow="-108" windowWidth="23256" windowHeight="12720" xr2:uid="{01826AFE-6401-4307-A3DE-D50AE4894CC8}"/>
  </bookViews>
  <sheets>
    <sheet name="GA+RG-3" sheetId="1" r:id="rId1"/>
  </sheets>
  <externalReferences>
    <externalReference r:id="rId2"/>
  </externalReferences>
  <definedNames>
    <definedName name="newbasicPB4">[1]Sheet1!$T$4:$T$37</definedName>
    <definedName name="oldbasicPB4">[1]Sheet1!$S$4:$S$37</definedName>
    <definedName name="_xlnm.Print_Area" localSheetId="0">'GA+RG-3'!$A$1:$I$48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2" i="1" l="1"/>
  <c r="D94" i="1" s="1"/>
  <c r="D88" i="1"/>
  <c r="G55" i="1"/>
  <c r="H45" i="1"/>
  <c r="E53" i="1" s="1"/>
  <c r="H38" i="1"/>
  <c r="G32" i="1"/>
  <c r="G27" i="1"/>
  <c r="H28" i="1" s="1"/>
  <c r="G22" i="1"/>
  <c r="H23" i="1" s="1"/>
  <c r="G13" i="1"/>
  <c r="G12" i="1"/>
  <c r="G14" i="1" s="1"/>
  <c r="M9" i="1"/>
  <c r="L9" i="1"/>
  <c r="G8" i="1"/>
  <c r="G4" i="1"/>
  <c r="G7" i="1" s="1"/>
  <c r="G9" i="1" s="1"/>
  <c r="H10" i="1" s="1"/>
  <c r="I2" i="1"/>
  <c r="K1" i="1"/>
  <c r="F15" i="1" l="1"/>
  <c r="G16" i="1" s="1"/>
  <c r="H16" i="1" s="1"/>
  <c r="H25" i="1" s="1"/>
  <c r="E29" i="1" s="1"/>
  <c r="H29" i="1" s="1"/>
  <c r="F31" i="1" l="1"/>
  <c r="G31" i="1" s="1"/>
  <c r="H32" i="1" s="1"/>
  <c r="H34" i="1" l="1"/>
  <c r="H35" i="1" s="1"/>
  <c r="H37" i="1" l="1"/>
  <c r="H36" i="1"/>
  <c r="H40" i="1" l="1"/>
  <c r="H46" i="1" s="1"/>
  <c r="B46" i="1" s="1"/>
  <c r="E52" i="1"/>
  <c r="E54" i="1" s="1"/>
  <c r="E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1D436E7F-0D14-40B1-8AAF-079C937DB0DA}">
      <text>
        <r>
          <rPr>
            <b/>
            <sz val="8"/>
            <color indexed="81"/>
            <rFont val="Tahoma"/>
            <family val="2"/>
          </rPr>
          <t>RATHORE:</t>
        </r>
        <r>
          <rPr>
            <sz val="8"/>
            <color indexed="81"/>
            <rFont val="Tahoma"/>
            <family val="2"/>
          </rPr>
          <t xml:space="preserve">
</t>
        </r>
      </text>
    </comment>
    <comment ref="C42" authorId="0" shapeId="0" xr:uid="{6F10EA70-EE52-4194-A9BB-D6F3A1CA045B}">
      <text>
        <r>
          <rPr>
            <b/>
            <sz val="8"/>
            <color indexed="81"/>
            <rFont val="Tahoma"/>
            <family val="2"/>
          </rPr>
          <t>RATHORE:</t>
        </r>
        <r>
          <rPr>
            <sz val="8"/>
            <color indexed="81"/>
            <rFont val="Tahoma"/>
            <family val="2"/>
          </rPr>
          <t xml:space="preserve">
</t>
        </r>
      </text>
    </comment>
    <comment ref="C45" authorId="0" shapeId="0" xr:uid="{A74D4F70-EBA7-4087-9049-89E5A5EC4E86}">
      <text>
        <r>
          <rPr>
            <b/>
            <sz val="8"/>
            <color indexed="81"/>
            <rFont val="Tahoma"/>
            <family val="2"/>
          </rPr>
          <t>RATHORE:</t>
        </r>
        <r>
          <rPr>
            <sz val="8"/>
            <color indexed="81"/>
            <rFont val="Tahoma"/>
            <family val="2"/>
          </rPr>
          <t xml:space="preserve">
</t>
        </r>
      </text>
    </comment>
    <comment ref="B46" authorId="0" shapeId="0" xr:uid="{2CD6529E-F667-415F-A757-7DC54C8292CC}">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<sst xmlns="http://schemas.openxmlformats.org/spreadsheetml/2006/main" count="164" uniqueCount="160">
  <si>
    <t>Dr. Girish Ahuja &amp; Dr Ravi Gupta</t>
  </si>
  <si>
    <t xml:space="preserve">A S S E S S M E N T   Y E A R  :  2 0 2 2 - 2 3 </t>
  </si>
  <si>
    <t>Filing Date</t>
  </si>
  <si>
    <t>17th Edition-2022</t>
  </si>
  <si>
    <t>Case-3</t>
  </si>
  <si>
    <t>Pg 583</t>
  </si>
  <si>
    <t>Rishi Lal Mittal</t>
  </si>
  <si>
    <t xml:space="preserve">Salary  </t>
  </si>
  <si>
    <r>
      <t xml:space="preserve">SALARIES </t>
    </r>
    <r>
      <rPr>
        <sz val="10"/>
        <color theme="1"/>
        <rFont val="Arial"/>
        <family val="2"/>
      </rPr>
      <t>U/S 15-17</t>
    </r>
  </si>
  <si>
    <t>Amount (Rs.)</t>
  </si>
  <si>
    <t xml:space="preserve">Due date </t>
  </si>
  <si>
    <t>Sec 17(1)</t>
  </si>
  <si>
    <t>Basic Salary and Allowances</t>
  </si>
  <si>
    <t>Sec 17(2)</t>
  </si>
  <si>
    <t xml:space="preserve">Value of Perquisites </t>
  </si>
  <si>
    <t>Calculations</t>
  </si>
  <si>
    <t>Sec 17(3)</t>
  </si>
  <si>
    <t xml:space="preserve">Profit in lieu of Salary </t>
  </si>
  <si>
    <t xml:space="preserve">Gross Salary </t>
  </si>
  <si>
    <t>Late Fees</t>
  </si>
  <si>
    <t>Sec 10(14)</t>
  </si>
  <si>
    <t xml:space="preserve">Less Exempt Allowances </t>
  </si>
  <si>
    <t>Aug-Dec 22</t>
  </si>
  <si>
    <t xml:space="preserve">Net Salary </t>
  </si>
  <si>
    <t>Sec 16(ia)</t>
  </si>
  <si>
    <t>Less Standard  Deduction</t>
  </si>
  <si>
    <r>
      <t xml:space="preserve">HOUSE PROPERTY </t>
    </r>
    <r>
      <rPr>
        <sz val="10"/>
        <color theme="1"/>
        <rFont val="Arial"/>
        <family val="2"/>
      </rPr>
      <t>U/S 22-27</t>
    </r>
  </si>
  <si>
    <t>Ground Floor</t>
  </si>
  <si>
    <t>Annual Value  (Self-Occupied)</t>
  </si>
  <si>
    <t xml:space="preserve">Less  Municipal Taxes Paid </t>
  </si>
  <si>
    <t>First Floor</t>
  </si>
  <si>
    <t>Sec 24</t>
  </si>
  <si>
    <t xml:space="preserve">LESS: Deductions </t>
  </si>
  <si>
    <t>Std Ded 30%</t>
  </si>
  <si>
    <t xml:space="preserve">Intt on H  Loan </t>
  </si>
  <si>
    <t>Intt on Loan for Purchase of Property</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</si>
  <si>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</si>
  <si>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</si>
  <si>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</si>
  <si>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</si>
  <si>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Bank FDR Interest (Net of 10% TDS) </t>
  </si>
  <si>
    <t xml:space="preserve">Bank FDR  Interest </t>
  </si>
  <si>
    <t>1350000 * 100 /90</t>
  </si>
  <si>
    <t>GROSS TOTAL INCOME</t>
  </si>
  <si>
    <t xml:space="preserve">Sec 80C </t>
  </si>
  <si>
    <t xml:space="preserve">LESS: DEDUCTIONS UNDER CHAPTER VI-A </t>
  </si>
  <si>
    <t xml:space="preserve">Sec 80TTB </t>
  </si>
  <si>
    <t>Max Limit 150000</t>
  </si>
  <si>
    <t>Sr Citizen</t>
  </si>
  <si>
    <t>Sec 80TTB</t>
  </si>
  <si>
    <t xml:space="preserve">Bank/PO Interest </t>
  </si>
  <si>
    <t>Max Limit   50000</t>
  </si>
  <si>
    <t xml:space="preserve">TOTAL  INCOME </t>
  </si>
  <si>
    <t>Rounding Off u/s 288A</t>
  </si>
  <si>
    <t xml:space="preserve">TAX ON TOTAL INCOME </t>
  </si>
  <si>
    <t xml:space="preserve">INCOME  </t>
  </si>
  <si>
    <t>TAX</t>
  </si>
  <si>
    <t>NORMAL INCOME</t>
  </si>
  <si>
    <t>SPECIAL INCOME</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</si>
  <si>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</si>
  <si>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</si>
  <si>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</si>
  <si>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 xml:space="preserve">ADD : HEALTH &amp; EDUCATION CESS (4 % on Income Tax + Surcharge) </t>
  </si>
  <si>
    <r>
      <t>TOTAL TAX PAYABLE</t>
    </r>
    <r>
      <rPr>
        <sz val="10"/>
        <color theme="1"/>
        <rFont val="Arial"/>
        <family val="2"/>
      </rPr>
      <t xml:space="preserve"> (including Surcharge &amp; Cess) </t>
    </r>
  </si>
  <si>
    <t>ADD : INTEREST U/S 234A</t>
  </si>
  <si>
    <t>Interest till the Month Dec-2022</t>
  </si>
  <si>
    <t xml:space="preserve">ADD : Late Fees U/S 234F </t>
  </si>
  <si>
    <t>Aug-Dec 2022</t>
  </si>
  <si>
    <t>TOTAL TAX AND INTEREST PAYABLE</t>
  </si>
  <si>
    <t xml:space="preserve">TAX PAID U/S 199 : </t>
  </si>
  <si>
    <t>Advance tax Paid u/s 210</t>
  </si>
  <si>
    <t xml:space="preserve">T. D. S.  U/S 192 </t>
  </si>
  <si>
    <t>Employer</t>
  </si>
  <si>
    <t>T. D. S.  U/S 194A</t>
  </si>
  <si>
    <t xml:space="preserve">Bank </t>
  </si>
  <si>
    <t xml:space="preserve">Self-Assessment Tax Paid </t>
  </si>
  <si>
    <t>Rounding Off u/s 288B</t>
  </si>
  <si>
    <t>Tax Calculations  by Dr SB Rathore,  Associate Professor of Commerce (Oct-77 to Dec-19) in Shyam Lal College (University of Delhi), Delhi-110032</t>
  </si>
  <si>
    <t>Website: www.taxclasses.in</t>
  </si>
  <si>
    <t xml:space="preserve">FaceBook: DrSB Rathore </t>
  </si>
  <si>
    <t>YouTube: Tax Doctor</t>
  </si>
  <si>
    <t>Calculation  of Interest under Sections 234A</t>
  </si>
  <si>
    <t>Total Interest</t>
  </si>
  <si>
    <t>Part -B</t>
  </si>
  <si>
    <t>80C - 80GGC</t>
  </si>
  <si>
    <t>Section 234A:Sr Citizen</t>
  </si>
  <si>
    <t>Part -C</t>
  </si>
  <si>
    <t>80H - 80RRB</t>
  </si>
  <si>
    <t>Total Tax, Surcharge &amp; Cess</t>
  </si>
  <si>
    <t>Part- CA</t>
  </si>
  <si>
    <t>80TTA, 80TTB</t>
  </si>
  <si>
    <t>Less TDS by the Employer, Bank</t>
  </si>
  <si>
    <t>Part-D</t>
  </si>
  <si>
    <t>80U</t>
  </si>
  <si>
    <t xml:space="preserve">Liability for Advance tax </t>
  </si>
  <si>
    <t xml:space="preserve">5 Months </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</si>
  <si>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</si>
  <si>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</si>
  <si>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</si>
  <si>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</si>
  <si>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</si>
  <si>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</si>
  <si>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</si>
  <si>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</si>
  <si>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</si>
  <si>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</si>
  <si>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</si>
  <si>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</si>
  <si>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</si>
  <si>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</si>
  <si>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</si>
  <si>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</si>
  <si>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</si>
  <si>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</si>
  <si>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</si>
  <si>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</si>
  <si>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</si>
  <si>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</si>
  <si>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</si>
  <si>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</si>
  <si>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</si>
  <si>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</si>
  <si>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</si>
  <si>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</si>
  <si>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</si>
  <si>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</si>
  <si>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</si>
  <si>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</si>
  <si>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</si>
  <si>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</si>
  <si>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</si>
  <si>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</si>
  <si>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</si>
  <si>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</si>
  <si>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</si>
  <si>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</si>
  <si>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</si>
  <si>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</si>
  <si>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</si>
  <si>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</si>
  <si>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</si>
  <si>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</si>
  <si>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</si>
  <si>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</si>
  <si>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</si>
  <si>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</si>
  <si>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</si>
  <si>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</si>
  <si>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Conveyance Allowance</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</si>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</sst>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font>
    <font>
      <sz val="10"/>
      <name val="Arial"/>
      <family val="2"/>
    </font>
    <font>
      <b/>
      <sz val="8"/>
      <color rgb="FF2B0CE4"/>
      <name val="Arial"/>
      <family val="2"/>
    </font>
    <font>
      <sz val="11"/>
      <color theme="1"/>
      <name val="Arial"/>
      <family val="2"/>
    </font>
    <font>
      <sz val="9"/>
      <color theme="1"/>
      <name val="Arial"/>
      <family val="2"/>
    </font>
    <font>
      <b/>
      <sz val="10"/>
      <color rgb="FFC00000"/>
      <name val="Arial"/>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8"/>
      <color rgb="FF7030A0"/>
      <name val="Arial"/>
      <family val="2"/>
    </font>
    <font>
      <b/>
      <sz val="10"/>
      <color rgb="FF0000FF"/>
      <name val="Arial"/>
      <family val="2"/>
    </font>
    <font>
      <sz val="9"/>
      <color rgb="FF7030A0"/>
      <name val="Arial"/>
      <family val="2"/>
    </font>
    <font>
      <sz val="10"/>
      <color theme="9" tint="-0.499984740745262"/>
      <name val="Arial"/>
      <family val="2"/>
    </font>
    <font>
      <b/>
      <sz val="9"/>
      <color rgb="FFC00000"/>
      <name val="Arial"/>
      <family val="2"/>
    </font>
    <font>
      <sz val="9"/>
      <name val="Arial"/>
      <family val="2"/>
    </font>
    <font>
      <sz val="8"/>
      <color theme="1"/>
      <name val="Arial Narrow"/>
      <family val="2"/>
    </font>
    <font>
      <sz val="10"/>
      <color theme="3" tint="-0.249977111117893"/>
      <name val="Arial"/>
      <family val="2"/>
    </font>
    <font>
      <u/>
      <sz val="10"/>
      <color theme="1"/>
      <name val="Arial"/>
      <family val="2"/>
    </font>
    <font>
      <i/>
      <u/>
      <sz val="10"/>
      <color theme="1"/>
      <name val="Arial"/>
      <family val="2"/>
    </font>
    <font>
      <i/>
      <sz val="10"/>
      <color theme="3" tint="-0.249977111117893"/>
      <name val="Arial"/>
      <family val="2"/>
    </font>
    <font>
      <i/>
      <sz val="8"/>
      <color theme="1"/>
      <name val="Arial"/>
      <family val="2"/>
    </font>
    <font>
      <b/>
      <i/>
      <sz val="8"/>
      <color rgb="FF0000FF"/>
      <name val="Arial"/>
      <family val="2"/>
    </font>
    <font>
      <b/>
      <sz val="10"/>
      <color rgb="FFC00000"/>
      <name val="Arial Narrow"/>
      <family val="2"/>
    </font>
    <font>
      <sz val="8"/>
      <color rgb="FF0000FF"/>
      <name val="Arial"/>
      <family val="2"/>
    </font>
    <font>
      <sz val="10"/>
      <color theme="1"/>
      <name val="Arial Narrow"/>
      <family val="2"/>
    </font>
    <font>
      <sz val="9"/>
      <color rgb="FF00B0F0"/>
      <name val="Arial"/>
      <family val="2"/>
    </font>
    <font>
      <b/>
      <sz val="9"/>
      <color theme="7" tint="-0.249977111117893"/>
      <name val="Arial"/>
      <family val="2"/>
    </font>
    <font>
      <sz val="8"/>
      <color rgb="FF2B0CE4"/>
      <name val="Arial Narrow"/>
      <family val="2"/>
    </font>
    <font>
      <b/>
      <sz val="8"/>
      <color rgb="FFFF0000"/>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10"/>
      <color rgb="FFC00000"/>
      <name val="Arial"/>
      <family val="2"/>
    </font>
    <font>
      <sz val="8"/>
      <name val="Arial"/>
      <family val="2"/>
    </font>
    <font>
      <sz val="11"/>
      <name val="Arial"/>
      <family val="2"/>
    </font>
    <font>
      <sz val="8"/>
      <color rgb="FFC00000"/>
      <name val="Arial"/>
      <family val="2"/>
    </font>
    <font>
      <b/>
      <sz val="10"/>
      <color indexed="12"/>
      <name val="Arial"/>
      <family val="2"/>
    </font>
    <font>
      <b/>
      <sz val="10"/>
      <name val="Arial"/>
      <family val="2"/>
    </font>
    <font>
      <b/>
      <sz val="9"/>
      <color rgb="FF0000FF"/>
      <name val="Arial"/>
      <family val="2"/>
    </font>
    <font>
      <b/>
      <sz val="9"/>
      <color theme="9" tint="-0.249977111117893"/>
      <name val="Arial"/>
      <family val="2"/>
    </font>
    <font>
      <sz val="10"/>
      <color indexed="12"/>
      <name val="Arial"/>
      <family val="2"/>
    </font>
    <font>
      <b/>
      <u/>
      <sz val="11"/>
      <color indexed="1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207">
    <xf numFmtId="0" fontId="0" fillId="0" borderId="0" xfId="0"/>
    <xf numFmtId="0" fontId="2" fillId="0" borderId="1" xfId="1" applyFont="1" applyBorder="1" applyAlignment="1">
      <alignment horizontal="center" shrinkToFit="1"/>
    </xf>
    <xf numFmtId="0" fontId="2" fillId="0" borderId="2" xfId="1" applyFont="1" applyBorder="1" applyAlignment="1">
      <alignment horizontal="center" shrinkToFit="1"/>
    </xf>
    <xf numFmtId="0" fontId="3" fillId="0" borderId="2" xfId="1" applyFont="1" applyBorder="1" applyAlignment="1">
      <alignment horizontal="center"/>
    </xf>
    <xf numFmtId="0" fontId="3" fillId="0" borderId="3" xfId="1" applyFont="1" applyBorder="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7" fillId="0" borderId="4" xfId="0" applyFont="1" applyBorder="1" applyAlignment="1">
      <alignment horizontal="center"/>
    </xf>
    <xf numFmtId="0" fontId="3" fillId="0" borderId="0" xfId="0" applyFont="1"/>
    <xf numFmtId="0" fontId="8" fillId="0" borderId="5" xfId="1" applyFont="1" applyBorder="1" applyAlignment="1">
      <alignment horizontal="center" shrinkToFit="1"/>
    </xf>
    <xf numFmtId="0" fontId="8" fillId="0" borderId="6" xfId="1" applyFont="1" applyBorder="1" applyAlignment="1">
      <alignment horizontal="center" shrinkToFit="1"/>
    </xf>
    <xf numFmtId="0" fontId="9" fillId="0" borderId="6" xfId="1" applyFont="1" applyBorder="1" applyAlignment="1">
      <alignment horizontal="center"/>
    </xf>
    <xf numFmtId="0" fontId="10" fillId="0" borderId="6" xfId="1" applyFont="1" applyBorder="1" applyAlignment="1">
      <alignment horizontal="center"/>
    </xf>
    <xf numFmtId="0" fontId="11" fillId="0" borderId="6" xfId="1" applyFont="1" applyBorder="1" applyAlignment="1">
      <alignment horizontal="center"/>
    </xf>
    <xf numFmtId="15" fontId="12" fillId="0" borderId="6" xfId="1" applyNumberFormat="1" applyFont="1" applyBorder="1" applyAlignment="1">
      <alignment horizontal="center"/>
    </xf>
    <xf numFmtId="1" fontId="13" fillId="2" borderId="7" xfId="0" applyNumberFormat="1" applyFont="1" applyFill="1" applyBorder="1" applyAlignment="1">
      <alignment horizontal="center" shrinkToFit="1"/>
    </xf>
    <xf numFmtId="1" fontId="6" fillId="0" borderId="0" xfId="1" applyNumberFormat="1" applyFont="1"/>
    <xf numFmtId="15" fontId="7" fillId="0" borderId="8" xfId="0" applyNumberFormat="1" applyFont="1" applyBorder="1" applyAlignment="1">
      <alignment horizontal="center"/>
    </xf>
    <xf numFmtId="1" fontId="10" fillId="0" borderId="9" xfId="0" applyNumberFormat="1" applyFont="1" applyBorder="1" applyAlignment="1">
      <alignment shrinkToFit="1"/>
    </xf>
    <xf numFmtId="0" fontId="14" fillId="0" borderId="0" xfId="0" applyFont="1"/>
    <xf numFmtId="0" fontId="5" fillId="0" borderId="0" xfId="0" applyFont="1" applyAlignment="1">
      <alignment horizontal="center"/>
    </xf>
    <xf numFmtId="0" fontId="6" fillId="0" borderId="10" xfId="0" applyFont="1" applyBorder="1"/>
    <xf numFmtId="0" fontId="15" fillId="0" borderId="0" xfId="0" applyFont="1" applyAlignment="1">
      <alignment horizontal="center"/>
    </xf>
    <xf numFmtId="0" fontId="15" fillId="0" borderId="11" xfId="0" applyFont="1" applyBorder="1" applyAlignment="1">
      <alignment horizontal="center"/>
    </xf>
    <xf numFmtId="0" fontId="6" fillId="0" borderId="0" xfId="1" applyFont="1"/>
    <xf numFmtId="0" fontId="12" fillId="0" borderId="8" xfId="0" applyFont="1" applyBorder="1" applyAlignment="1">
      <alignment horizontal="center"/>
    </xf>
    <xf numFmtId="0" fontId="10" fillId="0" borderId="9" xfId="0" applyFont="1" applyBorder="1" applyAlignment="1">
      <alignment shrinkToFit="1"/>
    </xf>
    <xf numFmtId="0" fontId="10" fillId="0" borderId="0" xfId="0" applyFont="1"/>
    <xf numFmtId="0" fontId="4" fillId="0" borderId="0" xfId="0" applyFont="1" applyAlignment="1">
      <alignment horizontal="left"/>
    </xf>
    <xf numFmtId="1" fontId="6" fillId="3" borderId="10" xfId="0" applyNumberFormat="1" applyFont="1" applyFill="1" applyBorder="1"/>
    <xf numFmtId="1" fontId="16" fillId="0" borderId="0" xfId="0" applyNumberFormat="1" applyFont="1"/>
    <xf numFmtId="1" fontId="16" fillId="0" borderId="11" xfId="0" applyNumberFormat="1" applyFont="1" applyBorder="1"/>
    <xf numFmtId="15" fontId="12" fillId="0" borderId="8" xfId="0" applyNumberFormat="1" applyFont="1" applyBorder="1" applyAlignment="1">
      <alignment horizontal="center"/>
    </xf>
    <xf numFmtId="0" fontId="10" fillId="0" borderId="8" xfId="0" applyFont="1" applyBorder="1" applyAlignment="1">
      <alignment horizontal="center"/>
    </xf>
    <xf numFmtId="1" fontId="6" fillId="3" borderId="12" xfId="0" applyNumberFormat="1" applyFont="1" applyFill="1" applyBorder="1"/>
    <xf numFmtId="0" fontId="17" fillId="0" borderId="0" xfId="1" applyFont="1" applyAlignment="1">
      <alignment horizontal="left" indent="1"/>
    </xf>
    <xf numFmtId="17" fontId="4" fillId="0" borderId="13" xfId="0" applyNumberFormat="1" applyFont="1" applyBorder="1" applyAlignment="1">
      <alignment horizontal="center"/>
    </xf>
    <xf numFmtId="0" fontId="17" fillId="0" borderId="0" xfId="0" applyFont="1" applyAlignment="1">
      <alignment horizontal="right"/>
    </xf>
    <xf numFmtId="1" fontId="6" fillId="0" borderId="14" xfId="0" applyNumberFormat="1" applyFont="1" applyBorder="1"/>
    <xf numFmtId="0" fontId="18" fillId="4" borderId="4" xfId="0" applyFont="1" applyFill="1" applyBorder="1" applyAlignment="1">
      <alignment horizontal="center"/>
    </xf>
    <xf numFmtId="0" fontId="19" fillId="0" borderId="0" xfId="0" applyFont="1"/>
    <xf numFmtId="0" fontId="10" fillId="0" borderId="0" xfId="0" applyFont="1" applyAlignment="1">
      <alignment horizontal="center"/>
    </xf>
    <xf numFmtId="17" fontId="20" fillId="0" borderId="8" xfId="0" applyNumberFormat="1" applyFont="1" applyBorder="1" applyAlignment="1">
      <alignment horizontal="center"/>
    </xf>
    <xf numFmtId="1" fontId="6" fillId="0" borderId="10" xfId="0" applyNumberFormat="1" applyFont="1" applyBorder="1"/>
    <xf numFmtId="0" fontId="21" fillId="0" borderId="15" xfId="0" applyFont="1" applyBorder="1" applyAlignment="1">
      <alignment vertical="center"/>
    </xf>
    <xf numFmtId="0" fontId="22" fillId="0" borderId="13" xfId="0" applyFont="1" applyBorder="1" applyAlignment="1">
      <alignment horizontal="center"/>
    </xf>
    <xf numFmtId="0" fontId="4" fillId="0" borderId="0" xfId="0" applyFont="1"/>
    <xf numFmtId="1" fontId="6" fillId="0" borderId="0" xfId="0" applyNumberFormat="1" applyFont="1"/>
    <xf numFmtId="0" fontId="9" fillId="0" borderId="0" xfId="0" applyFont="1"/>
    <xf numFmtId="0" fontId="7" fillId="0" borderId="0" xfId="0" applyFont="1"/>
    <xf numFmtId="0" fontId="23" fillId="0" borderId="0" xfId="0" applyFont="1"/>
    <xf numFmtId="0" fontId="24"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0" fontId="6" fillId="5" borderId="0" xfId="0" applyFont="1" applyFill="1" applyAlignment="1">
      <alignment horizontal="right"/>
    </xf>
    <xf numFmtId="1" fontId="16" fillId="0" borderId="16" xfId="0" applyNumberFormat="1" applyFont="1" applyBorder="1"/>
    <xf numFmtId="0" fontId="25" fillId="0" borderId="0" xfId="0" applyFont="1"/>
    <xf numFmtId="0" fontId="6" fillId="5" borderId="12" xfId="0" applyFont="1" applyFill="1" applyBorder="1"/>
    <xf numFmtId="1" fontId="6" fillId="0" borderId="0" xfId="0" applyNumberFormat="1" applyFont="1" applyAlignment="1">
      <alignment horizontal="right"/>
    </xf>
    <xf numFmtId="0" fontId="23" fillId="0" borderId="0" xfId="0" applyFont="1" applyAlignment="1">
      <alignment horizontal="left" indent="1"/>
    </xf>
    <xf numFmtId="0" fontId="6" fillId="5" borderId="17" xfId="0" applyFont="1" applyFill="1" applyBorder="1"/>
    <xf numFmtId="0" fontId="6" fillId="0" borderId="12" xfId="0" applyFont="1" applyBorder="1"/>
    <xf numFmtId="0" fontId="6" fillId="5" borderId="0" xfId="0" applyFont="1" applyFill="1"/>
    <xf numFmtId="14" fontId="6" fillId="0" borderId="0" xfId="0" applyNumberFormat="1" applyFont="1"/>
    <xf numFmtId="0" fontId="26" fillId="0" borderId="0" xfId="0" applyFont="1" applyAlignment="1">
      <alignment horizontal="center"/>
    </xf>
    <xf numFmtId="1" fontId="6" fillId="5" borderId="12" xfId="0" applyNumberFormat="1" applyFont="1" applyFill="1" applyBorder="1"/>
    <xf numFmtId="1" fontId="16" fillId="0" borderId="18" xfId="0" applyNumberFormat="1" applyFont="1" applyBorder="1"/>
    <xf numFmtId="1" fontId="16" fillId="0" borderId="19" xfId="0" applyNumberFormat="1" applyFont="1" applyBorder="1"/>
    <xf numFmtId="1" fontId="21" fillId="0" borderId="11" xfId="0" applyNumberFormat="1" applyFont="1" applyBorder="1"/>
    <xf numFmtId="0" fontId="27" fillId="0" borderId="0" xfId="0" applyFont="1"/>
    <xf numFmtId="0" fontId="28" fillId="0" borderId="0" xfId="0" applyFont="1"/>
    <xf numFmtId="0" fontId="29" fillId="0" borderId="0" xfId="0" applyFont="1"/>
    <xf numFmtId="0" fontId="7" fillId="0" borderId="0" xfId="0" applyFont="1" applyAlignment="1">
      <alignment horizontal="center"/>
    </xf>
    <xf numFmtId="0" fontId="30" fillId="0" borderId="0" xfId="0" applyFont="1"/>
    <xf numFmtId="0" fontId="16" fillId="0" borderId="0" xfId="0" applyFont="1" applyAlignment="1">
      <alignment vertical="center"/>
    </xf>
    <xf numFmtId="1" fontId="26" fillId="0" borderId="0" xfId="0" applyNumberFormat="1" applyFont="1" applyAlignment="1">
      <alignment horizontal="left"/>
    </xf>
    <xf numFmtId="0" fontId="26" fillId="0" borderId="0" xfId="0" applyFont="1" applyAlignment="1">
      <alignment horizontal="left"/>
    </xf>
    <xf numFmtId="0" fontId="10"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6" fillId="0" borderId="0" xfId="0" applyFont="1" applyAlignment="1">
      <alignment horizontal="left" indent="1"/>
    </xf>
    <xf numFmtId="9" fontId="6" fillId="0" borderId="0" xfId="0" applyNumberFormat="1" applyFont="1" applyAlignment="1">
      <alignment horizontal="center"/>
    </xf>
    <xf numFmtId="0" fontId="16" fillId="0" borderId="0" xfId="0" applyFont="1"/>
    <xf numFmtId="0" fontId="9" fillId="0" borderId="0" xfId="0" applyFont="1" applyAlignment="1">
      <alignment horizontal="right"/>
    </xf>
    <xf numFmtId="0" fontId="4" fillId="0" borderId="16" xfId="0" applyFont="1" applyBorder="1"/>
    <xf numFmtId="0" fontId="4" fillId="0" borderId="11" xfId="0" applyFont="1" applyBorder="1"/>
    <xf numFmtId="0" fontId="10" fillId="0" borderId="0" xfId="0" applyFont="1" applyAlignment="1">
      <alignment shrinkToFit="1"/>
    </xf>
    <xf numFmtId="0" fontId="6" fillId="0" borderId="16" xfId="0" applyFont="1" applyBorder="1"/>
    <xf numFmtId="0" fontId="31" fillId="0" borderId="0" xfId="0" applyFont="1" applyAlignment="1">
      <alignment horizontal="right"/>
    </xf>
    <xf numFmtId="1" fontId="31" fillId="0" borderId="0" xfId="0" applyNumberFormat="1" applyFont="1" applyAlignment="1">
      <alignment horizontal="right"/>
    </xf>
    <xf numFmtId="0" fontId="6" fillId="0" borderId="12" xfId="0" applyFont="1" applyBorder="1" applyAlignment="1">
      <alignment horizontal="right"/>
    </xf>
    <xf numFmtId="0" fontId="0" fillId="0" borderId="16" xfId="0" applyBorder="1" applyAlignment="1">
      <alignment horizontal="right"/>
    </xf>
    <xf numFmtId="1" fontId="6" fillId="0" borderId="11" xfId="0" applyNumberFormat="1" applyFont="1" applyBorder="1" applyAlignment="1">
      <alignment horizontal="right"/>
    </xf>
    <xf numFmtId="9" fontId="11" fillId="0" borderId="0" xfId="0" applyNumberFormat="1" applyFont="1" applyAlignment="1">
      <alignment horizontal="center"/>
    </xf>
    <xf numFmtId="1" fontId="6" fillId="0" borderId="22" xfId="0" applyNumberFormat="1" applyFont="1" applyBorder="1" applyAlignment="1">
      <alignment horizontal="right"/>
    </xf>
    <xf numFmtId="1" fontId="6" fillId="0" borderId="18" xfId="0" applyNumberFormat="1" applyFont="1" applyBorder="1" applyAlignment="1">
      <alignment horizontal="right"/>
    </xf>
    <xf numFmtId="0" fontId="6" fillId="0" borderId="0" xfId="0" applyFont="1" applyAlignment="1">
      <alignment horizontal="right"/>
    </xf>
    <xf numFmtId="1" fontId="6" fillId="0" borderId="16" xfId="0" applyNumberFormat="1" applyFont="1" applyBorder="1" applyAlignment="1">
      <alignment horizontal="right"/>
    </xf>
    <xf numFmtId="1" fontId="16" fillId="0" borderId="16" xfId="0" applyNumberFormat="1" applyFont="1" applyBorder="1" applyAlignment="1">
      <alignment horizontal="right"/>
    </xf>
    <xf numFmtId="1" fontId="16" fillId="0" borderId="11" xfId="0" applyNumberFormat="1" applyFont="1" applyBorder="1" applyAlignment="1">
      <alignment horizontal="right"/>
    </xf>
    <xf numFmtId="0" fontId="32" fillId="0" borderId="0" xfId="0" applyFont="1" applyAlignment="1">
      <alignment horizontal="center"/>
    </xf>
    <xf numFmtId="0" fontId="33" fillId="0" borderId="0" xfId="0" applyFont="1" applyAlignment="1">
      <alignment horizontal="left"/>
    </xf>
    <xf numFmtId="0" fontId="34" fillId="0" borderId="0" xfId="0" applyFont="1" applyAlignment="1">
      <alignment horizontal="right"/>
    </xf>
    <xf numFmtId="1" fontId="6" fillId="0" borderId="22" xfId="0" applyNumberFormat="1" applyFont="1" applyBorder="1"/>
    <xf numFmtId="1" fontId="6" fillId="0" borderId="18" xfId="0" applyNumberFormat="1" applyFont="1" applyBorder="1"/>
    <xf numFmtId="15" fontId="7" fillId="0" borderId="0" xfId="1" applyNumberFormat="1" applyFont="1" applyAlignment="1">
      <alignment horizontal="center"/>
    </xf>
    <xf numFmtId="0" fontId="35" fillId="0" borderId="0" xfId="0" applyFont="1" applyAlignment="1">
      <alignment horizontal="left" shrinkToFit="1"/>
    </xf>
    <xf numFmtId="0" fontId="35" fillId="0" borderId="0" xfId="0" applyFont="1" applyAlignment="1">
      <alignment horizontal="left" shrinkToFit="1"/>
    </xf>
    <xf numFmtId="1" fontId="6" fillId="5" borderId="0" xfId="0" applyNumberFormat="1" applyFont="1" applyFill="1"/>
    <xf numFmtId="1" fontId="36" fillId="0" borderId="0" xfId="0" applyNumberFormat="1" applyFont="1" applyAlignment="1">
      <alignment horizontal="center"/>
    </xf>
    <xf numFmtId="0" fontId="6" fillId="0" borderId="0" xfId="0" applyFont="1" applyAlignment="1">
      <alignment horizontal="left" indent="2"/>
    </xf>
    <xf numFmtId="0" fontId="35" fillId="0" borderId="17" xfId="0" applyFont="1" applyBorder="1" applyAlignment="1">
      <alignment horizontal="left" shrinkToFit="1"/>
    </xf>
    <xf numFmtId="0" fontId="11" fillId="0" borderId="0" xfId="0" applyFont="1"/>
    <xf numFmtId="1" fontId="10" fillId="0" borderId="23" xfId="0" applyNumberFormat="1" applyFont="1" applyBorder="1" applyAlignment="1">
      <alignment shrinkToFit="1"/>
    </xf>
    <xf numFmtId="0" fontId="16" fillId="0" borderId="24" xfId="0" applyFont="1" applyBorder="1"/>
    <xf numFmtId="0" fontId="6" fillId="0" borderId="24" xfId="0" applyFont="1" applyBorder="1"/>
    <xf numFmtId="0" fontId="37" fillId="0" borderId="24" xfId="0" applyFont="1" applyBorder="1"/>
    <xf numFmtId="0" fontId="26" fillId="0" borderId="24" xfId="0" applyFont="1" applyBorder="1" applyAlignment="1">
      <alignment horizontal="left"/>
    </xf>
    <xf numFmtId="0" fontId="6" fillId="0" borderId="24" xfId="0" applyFont="1" applyBorder="1" applyAlignment="1">
      <alignment horizontal="center"/>
    </xf>
    <xf numFmtId="1" fontId="5" fillId="4" borderId="25" xfId="1" applyNumberFormat="1" applyFont="1" applyFill="1" applyBorder="1"/>
    <xf numFmtId="1" fontId="16" fillId="4" borderId="26" xfId="1" applyNumberFormat="1" applyFont="1" applyFill="1" applyBorder="1"/>
    <xf numFmtId="0" fontId="38" fillId="0" borderId="1" xfId="0" applyFont="1" applyBorder="1" applyAlignment="1">
      <alignment horizontal="center"/>
    </xf>
    <xf numFmtId="0" fontId="38" fillId="0" borderId="2" xfId="0" applyFont="1" applyBorder="1" applyAlignment="1">
      <alignment horizontal="center"/>
    </xf>
    <xf numFmtId="0" fontId="38" fillId="0" borderId="3" xfId="0" applyFont="1" applyBorder="1" applyAlignment="1">
      <alignment horizontal="center"/>
    </xf>
    <xf numFmtId="14" fontId="39" fillId="0" borderId="5" xfId="0" applyNumberFormat="1" applyFont="1" applyBorder="1" applyAlignment="1">
      <alignment horizontal="center" shrinkToFit="1"/>
    </xf>
    <xf numFmtId="0" fontId="39" fillId="0" borderId="6" xfId="0" applyFont="1" applyBorder="1" applyAlignment="1">
      <alignment horizontal="center" shrinkToFit="1"/>
    </xf>
    <xf numFmtId="0" fontId="40" fillId="0" borderId="6" xfId="0" applyFont="1" applyBorder="1"/>
    <xf numFmtId="0" fontId="41" fillId="0" borderId="6" xfId="0" applyFont="1" applyBorder="1" applyAlignment="1">
      <alignment horizontal="center"/>
    </xf>
    <xf numFmtId="0" fontId="42" fillId="0" borderId="6" xfId="0" applyFont="1" applyBorder="1" applyAlignment="1">
      <alignment horizontal="center"/>
    </xf>
    <xf numFmtId="0" fontId="43" fillId="0" borderId="6" xfId="0" applyFont="1" applyBorder="1" applyAlignment="1">
      <alignment horizontal="center"/>
    </xf>
    <xf numFmtId="0" fontId="43" fillId="0" borderId="7" xfId="0" applyFont="1" applyBorder="1" applyAlignment="1">
      <alignment horizontal="center"/>
    </xf>
    <xf numFmtId="0" fontId="44" fillId="0" borderId="0" xfId="0" applyFont="1"/>
    <xf numFmtId="0" fontId="45" fillId="0" borderId="0" xfId="0" applyFont="1" applyAlignment="1">
      <alignment shrinkToFit="1"/>
    </xf>
    <xf numFmtId="0" fontId="46" fillId="0" borderId="2" xfId="0" applyFont="1" applyBorder="1" applyAlignment="1">
      <alignment horizontal="left" shrinkToFit="1"/>
    </xf>
    <xf numFmtId="0" fontId="45" fillId="0" borderId="0" xfId="0" applyFont="1"/>
    <xf numFmtId="0" fontId="12" fillId="0" borderId="0" xfId="0" applyFont="1"/>
    <xf numFmtId="0" fontId="47" fillId="0" borderId="0" xfId="0" applyFont="1" applyAlignment="1">
      <alignment horizontal="left"/>
    </xf>
    <xf numFmtId="0" fontId="48" fillId="6" borderId="0" xfId="1" applyFont="1" applyFill="1"/>
    <xf numFmtId="0" fontId="49" fillId="6" borderId="0" xfId="1" applyFont="1" applyFill="1"/>
    <xf numFmtId="0" fontId="50" fillId="6" borderId="0" xfId="1" applyFont="1" applyFill="1"/>
    <xf numFmtId="1" fontId="48" fillId="6" borderId="0" xfId="1" applyNumberFormat="1" applyFont="1" applyFill="1"/>
    <xf numFmtId="2" fontId="48" fillId="0" borderId="0" xfId="1" applyNumberFormat="1" applyFont="1"/>
    <xf numFmtId="0" fontId="1" fillId="0" borderId="0" xfId="0" applyFont="1" applyAlignment="1">
      <alignment horizontal="center"/>
    </xf>
    <xf numFmtId="0" fontId="1" fillId="0" borderId="0" xfId="0" applyFont="1" applyAlignment="1">
      <alignment horizontal="left"/>
    </xf>
    <xf numFmtId="0" fontId="51" fillId="0" borderId="0" xfId="1" applyFont="1"/>
    <xf numFmtId="0" fontId="1" fillId="0" borderId="0" xfId="1"/>
    <xf numFmtId="0" fontId="7" fillId="0" borderId="0" xfId="1" applyFont="1"/>
    <xf numFmtId="2" fontId="52" fillId="0" borderId="0" xfId="1" applyNumberFormat="1" applyFont="1"/>
    <xf numFmtId="1" fontId="0" fillId="0" borderId="0" xfId="0" applyNumberFormat="1" applyAlignment="1">
      <alignment horizontal="left"/>
    </xf>
    <xf numFmtId="0" fontId="25" fillId="0" borderId="0" xfId="1" applyFont="1"/>
    <xf numFmtId="1" fontId="1" fillId="0" borderId="0" xfId="1" applyNumberFormat="1"/>
    <xf numFmtId="1" fontId="0" fillId="0" borderId="0" xfId="0" applyNumberFormat="1" applyAlignment="1">
      <alignment horizontal="center"/>
    </xf>
    <xf numFmtId="1" fontId="1" fillId="0" borderId="15" xfId="1" applyNumberFormat="1" applyBorder="1"/>
    <xf numFmtId="0" fontId="1" fillId="0" borderId="0" xfId="1" applyAlignment="1">
      <alignment horizontal="center"/>
    </xf>
    <xf numFmtId="1" fontId="11" fillId="0" borderId="0" xfId="1" applyNumberFormat="1" applyFont="1"/>
    <xf numFmtId="0" fontId="53" fillId="0" borderId="0" xfId="1" applyFont="1" applyAlignment="1">
      <alignment horizontal="right"/>
    </xf>
    <xf numFmtId="0" fontId="1" fillId="0" borderId="0" xfId="1" applyAlignment="1">
      <alignment horizontal="left" indent="1"/>
    </xf>
    <xf numFmtId="14" fontId="1" fillId="0" borderId="0" xfId="1" applyNumberFormat="1" applyAlignment="1">
      <alignment horizontal="center"/>
    </xf>
    <xf numFmtId="2" fontId="49" fillId="0" borderId="0" xfId="1" applyNumberFormat="1" applyFont="1"/>
    <xf numFmtId="0" fontId="54" fillId="0" borderId="1" xfId="1" applyFont="1" applyBorder="1"/>
    <xf numFmtId="0" fontId="4" fillId="0" borderId="2" xfId="0" applyFont="1" applyBorder="1"/>
    <xf numFmtId="0" fontId="55" fillId="0" borderId="2" xfId="0" applyFont="1" applyBorder="1" applyAlignment="1">
      <alignment horizontal="center"/>
    </xf>
    <xf numFmtId="0" fontId="55" fillId="0" borderId="3" xfId="0" applyFont="1" applyBorder="1" applyAlignment="1">
      <alignment horizontal="center"/>
    </xf>
    <xf numFmtId="0" fontId="56" fillId="0" borderId="0" xfId="0" applyFont="1"/>
    <xf numFmtId="0" fontId="11" fillId="0" borderId="9" xfId="1" applyFont="1" applyBorder="1"/>
    <xf numFmtId="0" fontId="21" fillId="0" borderId="0" xfId="1" applyFont="1"/>
    <xf numFmtId="0" fontId="57" fillId="0" borderId="9" xfId="0" applyFont="1" applyBorder="1" applyAlignment="1">
      <alignment horizontal="center" vertical="center"/>
    </xf>
    <xf numFmtId="0" fontId="59" fillId="0" borderId="0" xfId="0" applyFont="1" applyAlignment="1">
      <alignment horizontal="left" vertical="top" wrapText="1"/>
    </xf>
    <xf numFmtId="0" fontId="59" fillId="0" borderId="11" xfId="0" applyFont="1" applyBorder="1" applyAlignment="1">
      <alignment horizontal="left" vertical="top" wrapText="1"/>
    </xf>
    <xf numFmtId="0" fontId="17" fillId="0" borderId="0" xfId="1" applyFont="1" applyAlignment="1">
      <alignment horizontal="left" vertical="center"/>
    </xf>
    <xf numFmtId="0" fontId="4" fillId="0" borderId="9" xfId="0" applyFont="1" applyBorder="1" applyAlignment="1">
      <alignment shrinkToFit="1"/>
    </xf>
    <xf numFmtId="0" fontId="60" fillId="0" borderId="0" xfId="0" applyFont="1" applyAlignment="1">
      <alignment horizontal="left" vertical="top" wrapText="1"/>
    </xf>
    <xf numFmtId="0" fontId="60" fillId="0" borderId="11" xfId="0" applyFont="1" applyBorder="1" applyAlignment="1">
      <alignment horizontal="left" vertical="top" wrapText="1"/>
    </xf>
    <xf numFmtId="0" fontId="4" fillId="0" borderId="5" xfId="0" applyFont="1" applyBorder="1" applyAlignment="1">
      <alignment shrinkToFit="1"/>
    </xf>
    <xf numFmtId="0" fontId="59" fillId="0" borderId="6" xfId="0" applyFont="1" applyBorder="1" applyAlignment="1">
      <alignment horizontal="left" vertical="top" wrapText="1"/>
    </xf>
    <xf numFmtId="0" fontId="4" fillId="0" borderId="7" xfId="0" applyFont="1" applyBorder="1"/>
    <xf numFmtId="0" fontId="4" fillId="0" borderId="0" xfId="0" applyFont="1" applyAlignment="1">
      <alignment shrinkToFit="1"/>
    </xf>
    <xf numFmtId="0" fontId="59" fillId="0" borderId="0" xfId="0" applyFont="1" applyAlignment="1">
      <alignment horizontal="left" vertical="top" wrapText="1"/>
    </xf>
    <xf numFmtId="0" fontId="59" fillId="0" borderId="2" xfId="0" applyFont="1" applyBorder="1" applyAlignment="1">
      <alignment horizontal="left" vertical="top" wrapText="1"/>
    </xf>
    <xf numFmtId="0" fontId="62" fillId="0" borderId="2" xfId="0" applyFont="1" applyBorder="1" applyAlignment="1">
      <alignment horizontal="center"/>
    </xf>
    <xf numFmtId="0" fontId="62" fillId="0" borderId="3" xfId="0" applyFont="1" applyBorder="1" applyAlignment="1">
      <alignment horizontal="center"/>
    </xf>
    <xf numFmtId="0" fontId="63" fillId="0" borderId="0" xfId="1" applyFont="1"/>
    <xf numFmtId="0" fontId="6" fillId="0" borderId="0" xfId="1" applyFont="1" applyAlignment="1">
      <alignment horizontal="right"/>
    </xf>
    <xf numFmtId="0" fontId="6" fillId="0" borderId="11" xfId="0" applyFont="1" applyBorder="1"/>
    <xf numFmtId="0" fontId="4" fillId="0" borderId="0" xfId="1" applyFont="1"/>
    <xf numFmtId="0" fontId="10" fillId="0" borderId="0" xfId="1" applyFont="1"/>
    <xf numFmtId="0" fontId="10" fillId="0" borderId="5" xfId="0" applyFont="1" applyBorder="1" applyAlignment="1">
      <alignment shrinkToFit="1"/>
    </xf>
    <xf numFmtId="0" fontId="4" fillId="0" borderId="6" xfId="1" applyFont="1" applyBorder="1"/>
    <xf numFmtId="0" fontId="6" fillId="0" borderId="6" xfId="0" applyFont="1" applyBorder="1"/>
    <xf numFmtId="0" fontId="6" fillId="0" borderId="7" xfId="0" applyFont="1" applyBorder="1"/>
    <xf numFmtId="0" fontId="55" fillId="0" borderId="1" xfId="1" applyFont="1" applyBorder="1"/>
    <xf numFmtId="0" fontId="25" fillId="0" borderId="2" xfId="1" applyFont="1" applyBorder="1" applyAlignment="1">
      <alignment horizontal="center"/>
    </xf>
    <xf numFmtId="0" fontId="1" fillId="0" borderId="2" xfId="1" applyBorder="1" applyAlignment="1">
      <alignment horizontal="center"/>
    </xf>
    <xf numFmtId="0" fontId="50" fillId="0" borderId="2" xfId="1" applyFont="1" applyBorder="1"/>
    <xf numFmtId="0" fontId="6" fillId="0" borderId="2" xfId="0" applyFont="1" applyBorder="1"/>
    <xf numFmtId="0" fontId="6" fillId="0" borderId="3" xfId="0" applyFont="1" applyBorder="1"/>
    <xf numFmtId="0" fontId="6" fillId="0" borderId="9" xfId="1" applyFont="1" applyBorder="1" applyAlignment="1">
      <alignment horizontal="left" indent="1"/>
    </xf>
    <xf numFmtId="0" fontId="6" fillId="0" borderId="0" xfId="1" applyFont="1" applyAlignment="1">
      <alignment horizontal="left" indent="1"/>
    </xf>
    <xf numFmtId="0" fontId="1" fillId="0" borderId="0" xfId="1" applyAlignment="1">
      <alignment horizontal="right"/>
    </xf>
    <xf numFmtId="0" fontId="55" fillId="0" borderId="9" xfId="1" applyFont="1" applyBorder="1"/>
    <xf numFmtId="0" fontId="9" fillId="0" borderId="0" xfId="1" applyFont="1" applyAlignment="1">
      <alignment horizontal="left"/>
    </xf>
    <xf numFmtId="0" fontId="55" fillId="0" borderId="5" xfId="1" applyFont="1" applyBorder="1"/>
    <xf numFmtId="0" fontId="46" fillId="0" borderId="6" xfId="1" applyFont="1" applyBorder="1"/>
    <xf numFmtId="0" fontId="1" fillId="0" borderId="6" xfId="1" applyBorder="1" applyAlignment="1">
      <alignment horizontal="right"/>
    </xf>
    <xf numFmtId="0" fontId="16" fillId="0" borderId="0" xfId="1" applyFont="1"/>
  </cellXfs>
  <cellStyles count="2">
    <cellStyle name="Normal" xfId="0" builtinId="0"/>
    <cellStyle name="Normal 2 2" xfId="1" xr:uid="{144AF689-D6B4-4282-89D6-1C54F930B9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6E2D-1FCE-46B5-8D3B-9B19810E3F46}">
  <sheetPr>
    <pageSetUpPr fitToPage="1"/>
  </sheetPr>
  <dimension ref="A1:N94"/>
  <sheetViews>
    <sheetView showZeros="0" tabSelected="1" zoomScale="120" workbookViewId="0">
      <selection activeCell="K48" sqref="K48"/>
    </sheetView>
  </sheetViews>
  <sheetFormatPr defaultColWidth="9.109375" defaultRowHeight="15" customHeight="1" x14ac:dyDescent="0.25"/>
  <cols>
    <col min="1" max="1" width="4.109375" style="88" customWidth="1"/>
    <col min="2" max="2" width="11.5546875" style="7" customWidth="1"/>
    <col min="3" max="3" width="10.6640625" style="7" customWidth="1"/>
    <col min="4" max="4" width="15.6640625" style="7" customWidth="1"/>
    <col min="5" max="5" width="15.88671875" style="7" customWidth="1"/>
    <col min="6" max="6" width="10.44140625" style="7" customWidth="1"/>
    <col min="7" max="7" width="11.5546875" style="7" customWidth="1"/>
    <col min="8" max="8" width="12.88671875" style="7" customWidth="1"/>
    <col min="9" max="9" width="3.44140625" style="7" customWidth="1"/>
    <col min="10" max="10" width="4.6640625" style="5" customWidth="1"/>
    <col min="11" max="11" width="31.109375" style="7" customWidth="1"/>
    <col min="12" max="12" width="10" style="7" customWidth="1"/>
    <col min="13" max="13" width="10.109375" style="7" customWidth="1"/>
    <col min="14" max="14" width="11.6640625" style="7" customWidth="1"/>
    <col min="15" max="16384" width="9.109375" style="7"/>
  </cols>
  <sheetData>
    <row r="1" spans="1:14" s="10" customFormat="1" ht="14.25" customHeight="1" x14ac:dyDescent="0.25">
      <c r="A1" s="1" t="s">
        <v>0</v>
      </c>
      <c r="B1" s="2"/>
      <c r="C1" s="2"/>
      <c r="D1" s="3" t="s">
        <v>1</v>
      </c>
      <c r="E1" s="3"/>
      <c r="F1" s="3"/>
      <c r="G1" s="3"/>
      <c r="H1" s="3"/>
      <c r="I1" s="4"/>
      <c r="J1" s="5"/>
      <c r="K1" s="6" t="str">
        <f>+D2</f>
        <v>Case-3</v>
      </c>
      <c r="L1" s="7"/>
      <c r="M1" s="8"/>
      <c r="N1" s="9" t="s">
        <v>2</v>
      </c>
    </row>
    <row r="2" spans="1:14" ht="15" customHeight="1" thickBot="1" x14ac:dyDescent="0.3">
      <c r="A2" s="11" t="s">
        <v>3</v>
      </c>
      <c r="B2" s="12"/>
      <c r="C2" s="12"/>
      <c r="D2" s="13" t="s">
        <v>4</v>
      </c>
      <c r="E2" s="14" t="s">
        <v>5</v>
      </c>
      <c r="F2" s="15" t="s">
        <v>6</v>
      </c>
      <c r="G2" s="15"/>
      <c r="H2" s="16">
        <v>20058</v>
      </c>
      <c r="I2" s="17" t="str">
        <f>IF(H2&lt;22008,"Sr",0)</f>
        <v>Sr</v>
      </c>
      <c r="K2" s="18" t="s">
        <v>7</v>
      </c>
      <c r="L2" s="7">
        <v>4892000</v>
      </c>
      <c r="N2" s="19">
        <v>44744</v>
      </c>
    </row>
    <row r="3" spans="1:14" ht="15" customHeight="1" x14ac:dyDescent="0.25">
      <c r="A3" s="20"/>
      <c r="B3" s="21" t="s">
        <v>8</v>
      </c>
      <c r="D3" s="22"/>
      <c r="G3" s="23"/>
      <c r="H3" s="24" t="s">
        <v>9</v>
      </c>
      <c r="I3" s="25"/>
      <c r="K3" s="26"/>
      <c r="N3" s="27" t="s">
        <v>10</v>
      </c>
    </row>
    <row r="4" spans="1:14" ht="15" customHeight="1" x14ac:dyDescent="0.25">
      <c r="A4" s="28"/>
      <c r="B4" s="29" t="s">
        <v>11</v>
      </c>
      <c r="C4" s="30" t="s">
        <v>12</v>
      </c>
      <c r="G4" s="31">
        <f>+L9</f>
        <v>4892000</v>
      </c>
      <c r="H4" s="32"/>
      <c r="I4" s="33"/>
      <c r="N4" s="34">
        <v>44773</v>
      </c>
    </row>
    <row r="5" spans="1:14" ht="15" customHeight="1" x14ac:dyDescent="0.25">
      <c r="A5" s="28"/>
      <c r="B5" s="29" t="s">
        <v>13</v>
      </c>
      <c r="C5" s="30" t="s">
        <v>14</v>
      </c>
      <c r="G5" s="31"/>
      <c r="H5" s="32"/>
      <c r="I5" s="33"/>
      <c r="N5" s="35" t="s">
        <v>15</v>
      </c>
    </row>
    <row r="6" spans="1:14" ht="15" customHeight="1" thickBot="1" x14ac:dyDescent="0.3">
      <c r="A6" s="28"/>
      <c r="B6" s="29" t="s">
        <v>16</v>
      </c>
      <c r="C6" s="30" t="s">
        <v>17</v>
      </c>
      <c r="G6" s="36">
        <v>0</v>
      </c>
      <c r="H6" s="32"/>
      <c r="I6" s="33"/>
      <c r="K6" s="37"/>
      <c r="N6" s="38">
        <v>44896</v>
      </c>
    </row>
    <row r="7" spans="1:14" ht="15" customHeight="1" x14ac:dyDescent="0.25">
      <c r="A7" s="28"/>
      <c r="B7" s="21"/>
      <c r="C7" s="30"/>
      <c r="F7" s="39" t="s">
        <v>18</v>
      </c>
      <c r="G7" s="40">
        <f>G4+G5+G6</f>
        <v>4892000</v>
      </c>
      <c r="H7" s="32"/>
      <c r="I7" s="33"/>
      <c r="K7" s="37"/>
      <c r="N7" s="41" t="s">
        <v>19</v>
      </c>
    </row>
    <row r="8" spans="1:14" ht="15" customHeight="1" x14ac:dyDescent="0.25">
      <c r="A8" s="28"/>
      <c r="B8" s="42" t="s">
        <v>20</v>
      </c>
      <c r="C8" s="30" t="s">
        <v>21</v>
      </c>
      <c r="E8" s="43"/>
      <c r="G8" s="36">
        <f>M10+M3+M5</f>
        <v>0</v>
      </c>
      <c r="H8" s="32"/>
      <c r="I8" s="33"/>
      <c r="N8" s="44" t="s">
        <v>22</v>
      </c>
    </row>
    <row r="9" spans="1:14" ht="18.75" customHeight="1" thickBot="1" x14ac:dyDescent="0.3">
      <c r="A9" s="28"/>
      <c r="B9" s="21"/>
      <c r="F9" s="39" t="s">
        <v>23</v>
      </c>
      <c r="G9" s="45">
        <f>G7-G8</f>
        <v>4892000</v>
      </c>
      <c r="H9" s="32"/>
      <c r="I9" s="33"/>
      <c r="L9" s="46">
        <f>SUM(L2:L8)</f>
        <v>4892000</v>
      </c>
      <c r="M9" s="46">
        <f>SUM(M2:M8)</f>
        <v>0</v>
      </c>
      <c r="N9" s="47">
        <v>5000</v>
      </c>
    </row>
    <row r="10" spans="1:14" ht="15" customHeight="1" thickTop="1" x14ac:dyDescent="0.25">
      <c r="A10" s="28"/>
      <c r="B10" s="29" t="s">
        <v>24</v>
      </c>
      <c r="C10" s="48" t="s">
        <v>25</v>
      </c>
      <c r="G10" s="36">
        <v>50000</v>
      </c>
      <c r="H10" s="32">
        <f>G9-G10</f>
        <v>4842000</v>
      </c>
      <c r="I10" s="33"/>
      <c r="K10" s="49"/>
    </row>
    <row r="11" spans="1:14" ht="15" customHeight="1" x14ac:dyDescent="0.25">
      <c r="A11" s="28"/>
      <c r="B11" s="21" t="s">
        <v>26</v>
      </c>
      <c r="E11" s="50"/>
      <c r="G11" s="23"/>
      <c r="H11" s="32"/>
      <c r="I11" s="33"/>
      <c r="J11" s="7"/>
      <c r="K11" s="51" t="s">
        <v>27</v>
      </c>
      <c r="L11" s="52"/>
    </row>
    <row r="12" spans="1:14" ht="15" customHeight="1" x14ac:dyDescent="0.25">
      <c r="A12" s="28"/>
      <c r="B12" s="53" t="s">
        <v>27</v>
      </c>
      <c r="C12" s="54" t="s">
        <v>28</v>
      </c>
      <c r="D12" s="30"/>
      <c r="E12" s="55"/>
      <c r="F12" s="8"/>
      <c r="G12" s="56">
        <f>+L12</f>
        <v>0</v>
      </c>
      <c r="H12" s="57"/>
      <c r="I12" s="33"/>
      <c r="J12" s="8"/>
      <c r="K12" s="52"/>
      <c r="L12" s="52"/>
    </row>
    <row r="13" spans="1:14" ht="15" customHeight="1" x14ac:dyDescent="0.25">
      <c r="A13" s="28"/>
      <c r="C13" s="58" t="s">
        <v>29</v>
      </c>
      <c r="D13" s="30"/>
      <c r="E13" s="55"/>
      <c r="F13" s="8"/>
      <c r="G13" s="59">
        <f>L16/2</f>
        <v>0</v>
      </c>
      <c r="H13" s="57"/>
      <c r="I13" s="33"/>
      <c r="J13" s="8"/>
      <c r="K13" s="51" t="s">
        <v>30</v>
      </c>
      <c r="L13" s="52"/>
    </row>
    <row r="14" spans="1:14" ht="15" customHeight="1" x14ac:dyDescent="0.25">
      <c r="A14" s="28"/>
      <c r="C14" s="54"/>
      <c r="D14" s="30"/>
      <c r="F14" s="8"/>
      <c r="G14" s="60">
        <f>G12-G13</f>
        <v>0</v>
      </c>
      <c r="H14" s="57"/>
      <c r="I14" s="33"/>
      <c r="J14" s="7"/>
      <c r="K14" s="52"/>
      <c r="L14" s="52"/>
    </row>
    <row r="15" spans="1:14" ht="15" customHeight="1" x14ac:dyDescent="0.25">
      <c r="A15" s="28"/>
      <c r="B15" s="43" t="s">
        <v>31</v>
      </c>
      <c r="C15" s="48" t="s">
        <v>32</v>
      </c>
      <c r="D15" s="30"/>
      <c r="E15" s="48" t="s">
        <v>33</v>
      </c>
      <c r="F15" s="56">
        <f>G14*0.3</f>
        <v>0</v>
      </c>
      <c r="H15" s="57"/>
      <c r="I15" s="33"/>
      <c r="J15" s="7"/>
      <c r="K15" s="61"/>
      <c r="L15" s="52"/>
    </row>
    <row r="16" spans="1:14" ht="15" customHeight="1" x14ac:dyDescent="0.25">
      <c r="A16" s="28"/>
      <c r="B16" s="29"/>
      <c r="C16" s="48"/>
      <c r="E16" s="48" t="s">
        <v>34</v>
      </c>
      <c r="F16" s="62">
        <v>190000</v>
      </c>
      <c r="G16" s="63">
        <f>F15+F16</f>
        <v>190000</v>
      </c>
      <c r="H16" s="57">
        <f>G14-G16</f>
        <v>-190000</v>
      </c>
      <c r="I16" s="33"/>
      <c r="J16" s="7"/>
      <c r="K16" s="52"/>
      <c r="L16" s="52"/>
    </row>
    <row r="17" spans="1:14" ht="15" customHeight="1" x14ac:dyDescent="0.25">
      <c r="A17" s="28"/>
      <c r="B17" s="29"/>
      <c r="C17" s="29"/>
      <c r="D17" s="29"/>
      <c r="E17" s="29"/>
      <c r="F17" s="29"/>
      <c r="G17" s="29"/>
      <c r="H17" s="57"/>
      <c r="I17" s="33"/>
      <c r="J17" s="7"/>
      <c r="K17" s="52" t="s">
        <v>35</v>
      </c>
      <c r="L17" s="52">
        <v>190000</v>
      </c>
    </row>
    <row r="18" spans="1:14" ht="15" customHeight="1" x14ac:dyDescent="0.25">
      <c r="A18" s="28"/>
      <c r="B18" s="21" t="s">
        <v>36</v>
      </c>
      <c r="H18" s="57"/>
      <c r="I18" s="33"/>
    </row>
    <row r="19" spans="1:14" ht="15" customHeight="1" x14ac:dyDescent="0.25">
      <c r="A19" s="28"/>
      <c r="C19" s="48" t="s">
        <v>37</v>
      </c>
      <c r="G19" s="64"/>
      <c r="H19" s="57"/>
      <c r="I19" s="33"/>
      <c r="N19" s="8"/>
    </row>
    <row r="20" spans="1:14" ht="15" customHeight="1" x14ac:dyDescent="0.25">
      <c r="A20" s="28"/>
      <c r="C20" s="48" t="s">
        <v>38</v>
      </c>
      <c r="G20" s="59"/>
      <c r="H20" s="57"/>
      <c r="I20" s="33"/>
      <c r="M20" s="65"/>
      <c r="N20" s="8"/>
    </row>
    <row r="21" spans="1:14" ht="15" customHeight="1" x14ac:dyDescent="0.25">
      <c r="A21" s="28"/>
      <c r="B21" s="21" t="s">
        <v>39</v>
      </c>
      <c r="H21" s="57"/>
      <c r="I21" s="33"/>
      <c r="K21" s="7" t="s">
        <v>40</v>
      </c>
      <c r="L21" s="7">
        <v>1350000</v>
      </c>
    </row>
    <row r="22" spans="1:14" ht="15" customHeight="1" x14ac:dyDescent="0.25">
      <c r="A22" s="28"/>
      <c r="B22" s="66"/>
      <c r="C22" s="54" t="s">
        <v>41</v>
      </c>
      <c r="D22" s="29"/>
      <c r="E22" s="29" t="s">
        <v>42</v>
      </c>
      <c r="F22" s="48"/>
      <c r="G22" s="64">
        <f>L21*100/90</f>
        <v>1500000</v>
      </c>
      <c r="H22" s="57"/>
      <c r="I22" s="33"/>
      <c r="K22" s="48"/>
    </row>
    <row r="23" spans="1:14" ht="15" customHeight="1" x14ac:dyDescent="0.25">
      <c r="A23" s="28"/>
      <c r="B23" s="66"/>
      <c r="C23" s="54"/>
      <c r="D23" s="29"/>
      <c r="E23" s="29"/>
      <c r="F23" s="48"/>
      <c r="G23" s="67"/>
      <c r="H23" s="57">
        <f>G22+G23</f>
        <v>1500000</v>
      </c>
      <c r="I23" s="33"/>
    </row>
    <row r="24" spans="1:14" ht="15" customHeight="1" x14ac:dyDescent="0.25">
      <c r="A24" s="28"/>
      <c r="B24" s="66"/>
      <c r="G24" s="49"/>
      <c r="H24" s="57"/>
      <c r="I24" s="68"/>
    </row>
    <row r="25" spans="1:14" ht="15" customHeight="1" x14ac:dyDescent="0.25">
      <c r="A25" s="28"/>
      <c r="B25" s="21" t="s">
        <v>43</v>
      </c>
      <c r="E25" s="8"/>
      <c r="F25" s="8"/>
      <c r="G25" s="32"/>
      <c r="H25" s="69">
        <f>SUM(H4:H24)</f>
        <v>6152000</v>
      </c>
      <c r="I25" s="70"/>
      <c r="K25" s="71" t="s">
        <v>44</v>
      </c>
      <c r="L25" s="71">
        <v>150000</v>
      </c>
    </row>
    <row r="26" spans="1:14" ht="15" customHeight="1" x14ac:dyDescent="0.25">
      <c r="A26" s="28"/>
      <c r="B26" s="72" t="s">
        <v>45</v>
      </c>
      <c r="H26" s="57"/>
      <c r="I26" s="33"/>
      <c r="K26" s="71" t="s">
        <v>46</v>
      </c>
      <c r="L26" s="71">
        <v>50000</v>
      </c>
    </row>
    <row r="27" spans="1:14" ht="15" customHeight="1" x14ac:dyDescent="0.25">
      <c r="A27" s="28"/>
      <c r="B27" s="73"/>
      <c r="C27" s="50" t="s">
        <v>44</v>
      </c>
      <c r="E27" s="74" t="s">
        <v>47</v>
      </c>
      <c r="G27" s="64">
        <f>+L25</f>
        <v>150000</v>
      </c>
      <c r="H27" s="57"/>
      <c r="I27" s="33"/>
      <c r="K27" s="75"/>
      <c r="L27" s="71"/>
    </row>
    <row r="28" spans="1:14" ht="15" customHeight="1" x14ac:dyDescent="0.25">
      <c r="A28" s="28"/>
      <c r="B28" s="48" t="s">
        <v>48</v>
      </c>
      <c r="C28" s="50" t="s">
        <v>49</v>
      </c>
      <c r="D28" s="48" t="s">
        <v>50</v>
      </c>
      <c r="E28" s="74" t="s">
        <v>51</v>
      </c>
      <c r="F28" s="8"/>
      <c r="G28" s="59">
        <v>50000</v>
      </c>
      <c r="H28" s="57">
        <f>SUM(G27:G28)</f>
        <v>200000</v>
      </c>
      <c r="I28" s="33"/>
    </row>
    <row r="29" spans="1:14" ht="15" customHeight="1" thickBot="1" x14ac:dyDescent="0.3">
      <c r="A29" s="28"/>
      <c r="B29" s="76" t="s">
        <v>52</v>
      </c>
      <c r="E29" s="77">
        <f>IF((H25-H28)&lt;0,0,(H25-H28))</f>
        <v>5952000</v>
      </c>
      <c r="F29" s="78" t="s">
        <v>53</v>
      </c>
      <c r="G29" s="79"/>
      <c r="H29" s="80">
        <f>ROUND((E29/10),0)*10</f>
        <v>5952000</v>
      </c>
      <c r="I29" s="81"/>
      <c r="K29" s="82"/>
      <c r="L29" s="83"/>
    </row>
    <row r="30" spans="1:14" ht="15" customHeight="1" thickTop="1" x14ac:dyDescent="0.25">
      <c r="A30" s="28"/>
      <c r="B30" s="84" t="s">
        <v>54</v>
      </c>
      <c r="F30" s="85" t="s">
        <v>55</v>
      </c>
      <c r="G30" s="85" t="s">
        <v>56</v>
      </c>
      <c r="H30" s="86"/>
      <c r="I30" s="87"/>
      <c r="K30" s="8"/>
    </row>
    <row r="31" spans="1:14" ht="15" customHeight="1" x14ac:dyDescent="0.25">
      <c r="A31" s="28"/>
      <c r="B31" s="88"/>
      <c r="C31" s="48" t="s">
        <v>57</v>
      </c>
      <c r="F31" s="49">
        <f>+H29-F32</f>
        <v>5952000</v>
      </c>
      <c r="G31" s="7">
        <f>IF(+I2="Sr",ROUND(IF(F31&gt;1000000,(((F31-1000000)*0.3)+110000),IF(F31&gt;500000,(((F31-500000)*0.2)+10000),IF(F31&gt;300000,((F31-300000)*0.05),0))),0),ROUND(IF(F31&gt;1000000,(((F31-1000000)*0.3)+112500),IF(F31&gt;500000,(((F31-500000)*0.2)+12500),IF(F31&gt;250000,((F31-250000)*0.05),0))),0))</f>
        <v>1595600</v>
      </c>
      <c r="H31" s="86"/>
      <c r="I31" s="87"/>
      <c r="K31" s="82"/>
      <c r="L31" s="83"/>
    </row>
    <row r="32" spans="1:14" ht="15" customHeight="1" x14ac:dyDescent="0.25">
      <c r="A32" s="28"/>
      <c r="B32" s="88"/>
      <c r="C32" s="48" t="s">
        <v>58</v>
      </c>
      <c r="E32" s="83"/>
      <c r="F32" s="49"/>
      <c r="G32" s="7">
        <f>F32*E32</f>
        <v>0</v>
      </c>
      <c r="H32" s="89">
        <f>G31+G32</f>
        <v>1595600</v>
      </c>
      <c r="I32" s="87"/>
      <c r="K32" s="8"/>
    </row>
    <row r="33" spans="1:14" ht="15" customHeight="1" x14ac:dyDescent="0.25">
      <c r="A33" s="28"/>
      <c r="B33" s="48" t="s">
        <v>59</v>
      </c>
      <c r="C33" s="48" t="s">
        <v>60</v>
      </c>
      <c r="D33" s="90"/>
      <c r="E33" s="8"/>
      <c r="F33" s="91"/>
      <c r="G33" s="92"/>
      <c r="H33" s="93"/>
      <c r="I33" s="94"/>
      <c r="K33" s="82"/>
      <c r="L33" s="83"/>
    </row>
    <row r="34" spans="1:14" ht="15" customHeight="1" x14ac:dyDescent="0.25">
      <c r="A34" s="28"/>
      <c r="B34" s="7" t="s">
        <v>61</v>
      </c>
      <c r="C34" s="48"/>
      <c r="D34" s="90"/>
      <c r="E34" s="8"/>
      <c r="G34" s="95">
        <v>0.1</v>
      </c>
      <c r="H34" s="96">
        <f>IF(H29&gt;10000000,H33*15%,IF(H29&gt;5000000,H32*10%,0))</f>
        <v>159560</v>
      </c>
      <c r="I34" s="97"/>
      <c r="K34" s="8"/>
    </row>
    <row r="35" spans="1:14" ht="15" customHeight="1" x14ac:dyDescent="0.25">
      <c r="A35" s="28"/>
      <c r="C35" s="48"/>
      <c r="D35" s="90"/>
      <c r="E35" s="8"/>
      <c r="G35" s="98"/>
      <c r="H35" s="99">
        <f>H32+H34</f>
        <v>1755160</v>
      </c>
      <c r="I35" s="94"/>
    </row>
    <row r="36" spans="1:14" ht="15" customHeight="1" x14ac:dyDescent="0.25">
      <c r="A36" s="28"/>
      <c r="B36" s="48" t="s">
        <v>62</v>
      </c>
      <c r="D36" s="90"/>
      <c r="E36" s="8"/>
      <c r="G36" s="95">
        <v>0.04</v>
      </c>
      <c r="H36" s="96">
        <f>ROUND((H35)*0.04,0)</f>
        <v>70206</v>
      </c>
      <c r="I36" s="97"/>
    </row>
    <row r="37" spans="1:14" ht="15" customHeight="1" x14ac:dyDescent="0.25">
      <c r="A37" s="28"/>
      <c r="B37" s="84" t="s">
        <v>63</v>
      </c>
      <c r="D37" s="90"/>
      <c r="E37" s="78"/>
      <c r="G37" s="8"/>
      <c r="H37" s="100">
        <f>SUM(H35:H36)</f>
        <v>1825366</v>
      </c>
      <c r="I37" s="101"/>
    </row>
    <row r="38" spans="1:14" ht="15" customHeight="1" x14ac:dyDescent="0.3">
      <c r="A38" s="28"/>
      <c r="B38" s="48" t="s">
        <v>64</v>
      </c>
      <c r="D38" s="102" t="s">
        <v>48</v>
      </c>
      <c r="E38" s="103" t="s">
        <v>65</v>
      </c>
      <c r="G38" s="104"/>
      <c r="H38" s="99">
        <f>+G55</f>
        <v>9665</v>
      </c>
      <c r="I38" s="101"/>
    </row>
    <row r="39" spans="1:14" ht="15" customHeight="1" x14ac:dyDescent="0.25">
      <c r="A39" s="28"/>
      <c r="B39" s="48" t="s">
        <v>66</v>
      </c>
      <c r="C39" s="8"/>
      <c r="D39" s="8"/>
      <c r="E39" s="8" t="s">
        <v>67</v>
      </c>
      <c r="G39" s="104"/>
      <c r="H39" s="105">
        <v>5000</v>
      </c>
      <c r="I39" s="106"/>
    </row>
    <row r="40" spans="1:14" ht="15" customHeight="1" x14ac:dyDescent="0.25">
      <c r="A40" s="28"/>
      <c r="B40" s="84" t="s">
        <v>68</v>
      </c>
      <c r="C40" s="8"/>
      <c r="D40" s="8"/>
      <c r="E40" s="8"/>
      <c r="F40" s="8"/>
      <c r="G40" s="8"/>
      <c r="H40" s="57">
        <f>H37+H39+H38</f>
        <v>1840031</v>
      </c>
      <c r="I40" s="33"/>
    </row>
    <row r="41" spans="1:14" ht="15" customHeight="1" x14ac:dyDescent="0.25">
      <c r="A41" s="28"/>
      <c r="B41" s="21" t="s">
        <v>69</v>
      </c>
      <c r="C41" s="8"/>
      <c r="D41" s="8"/>
      <c r="E41" s="8"/>
      <c r="F41" s="8"/>
      <c r="G41" s="8"/>
      <c r="H41" s="57"/>
      <c r="I41" s="33"/>
    </row>
    <row r="42" spans="1:14" ht="15" customHeight="1" x14ac:dyDescent="0.3">
      <c r="A42" s="28"/>
      <c r="B42" s="107">
        <v>44481</v>
      </c>
      <c r="C42" s="108" t="s">
        <v>70</v>
      </c>
      <c r="D42" s="108"/>
      <c r="E42" s="109"/>
      <c r="F42" s="109"/>
      <c r="G42" s="110">
        <v>160000</v>
      </c>
      <c r="H42" s="57"/>
      <c r="I42" s="33"/>
      <c r="K42" s="82"/>
      <c r="L42" s="49"/>
    </row>
    <row r="43" spans="1:14" ht="15" customHeight="1" x14ac:dyDescent="0.3">
      <c r="A43" s="28"/>
      <c r="B43" s="111"/>
      <c r="C43" s="108" t="s">
        <v>71</v>
      </c>
      <c r="D43" s="108"/>
      <c r="E43" s="109" t="s">
        <v>72</v>
      </c>
      <c r="F43" s="109"/>
      <c r="G43" s="110">
        <v>1282000</v>
      </c>
      <c r="H43" s="57"/>
      <c r="I43" s="33"/>
      <c r="K43" s="112"/>
      <c r="L43" s="49"/>
    </row>
    <row r="44" spans="1:14" ht="15" customHeight="1" x14ac:dyDescent="0.3">
      <c r="A44" s="28"/>
      <c r="B44" s="111"/>
      <c r="C44" s="108" t="s">
        <v>73</v>
      </c>
      <c r="D44" s="108"/>
      <c r="E44" s="109" t="s">
        <v>74</v>
      </c>
      <c r="F44" s="109"/>
      <c r="G44" s="110">
        <v>150000</v>
      </c>
      <c r="H44" s="57"/>
      <c r="I44" s="33"/>
      <c r="K44" s="112"/>
      <c r="L44" s="49"/>
    </row>
    <row r="45" spans="1:14" ht="15" customHeight="1" x14ac:dyDescent="0.3">
      <c r="A45" s="28"/>
      <c r="B45" s="107">
        <v>44742</v>
      </c>
      <c r="C45" s="113" t="s">
        <v>75</v>
      </c>
      <c r="D45" s="113"/>
      <c r="E45" s="114"/>
      <c r="G45" s="7">
        <v>40000</v>
      </c>
      <c r="H45" s="57">
        <f>SUM(G42:G45)</f>
        <v>1632000</v>
      </c>
      <c r="I45" s="33"/>
      <c r="K45" s="112"/>
      <c r="L45" s="49"/>
    </row>
    <row r="46" spans="1:14" ht="15" customHeight="1" thickBot="1" x14ac:dyDescent="0.3">
      <c r="A46" s="115"/>
      <c r="B46" s="116" t="str">
        <f>IF(H46=0,"TAX  PAYABLE / REFUND ",IF(H46&lt;0,"REFUND","TAX  PAYABLE"))</f>
        <v>TAX  PAYABLE</v>
      </c>
      <c r="C46" s="117"/>
      <c r="D46" s="118"/>
      <c r="E46" s="118"/>
      <c r="F46" s="119" t="s">
        <v>76</v>
      </c>
      <c r="G46" s="120"/>
      <c r="H46" s="121">
        <f>ROUND((H40-H45)/10,0)*10</f>
        <v>208030</v>
      </c>
      <c r="I46" s="122"/>
      <c r="K46" s="112"/>
      <c r="L46" s="49"/>
    </row>
    <row r="47" spans="1:14" ht="15" customHeight="1" x14ac:dyDescent="0.25">
      <c r="A47" s="123" t="s">
        <v>77</v>
      </c>
      <c r="B47" s="124"/>
      <c r="C47" s="124"/>
      <c r="D47" s="124"/>
      <c r="E47" s="124"/>
      <c r="F47" s="124"/>
      <c r="G47" s="124"/>
      <c r="H47" s="124"/>
      <c r="I47" s="125"/>
      <c r="K47" s="112"/>
      <c r="L47" s="49"/>
    </row>
    <row r="48" spans="1:14" ht="15" customHeight="1" thickBot="1" x14ac:dyDescent="0.3">
      <c r="A48" s="126"/>
      <c r="B48" s="127"/>
      <c r="C48" s="128" t="s">
        <v>78</v>
      </c>
      <c r="D48" s="129"/>
      <c r="E48" s="130" t="s">
        <v>79</v>
      </c>
      <c r="F48" s="131" t="s">
        <v>80</v>
      </c>
      <c r="G48" s="131"/>
      <c r="H48" s="131"/>
      <c r="I48" s="132"/>
      <c r="K48" s="112"/>
      <c r="L48" s="49"/>
      <c r="N48" s="133"/>
    </row>
    <row r="49" spans="1:14" ht="15" customHeight="1" x14ac:dyDescent="0.25">
      <c r="A49" s="134"/>
      <c r="B49" s="135"/>
      <c r="C49" s="135"/>
      <c r="D49" s="135"/>
      <c r="E49" s="135"/>
      <c r="F49" s="135"/>
      <c r="G49" s="136"/>
      <c r="H49" s="136"/>
      <c r="I49" s="136"/>
      <c r="K49" s="137"/>
      <c r="L49" s="138"/>
      <c r="M49" s="133"/>
      <c r="N49" s="133"/>
    </row>
    <row r="50" spans="1:14" ht="15" customHeight="1" x14ac:dyDescent="0.25">
      <c r="B50" s="139" t="s">
        <v>81</v>
      </c>
      <c r="C50" s="140"/>
      <c r="D50" s="140"/>
      <c r="E50" s="140"/>
      <c r="F50" s="140"/>
      <c r="G50" s="141" t="s">
        <v>82</v>
      </c>
      <c r="H50" s="142"/>
      <c r="J50" s="143"/>
      <c r="K50" s="144" t="s">
        <v>83</v>
      </c>
      <c r="L50" s="145" t="s">
        <v>84</v>
      </c>
    </row>
    <row r="51" spans="1:14" ht="15" customHeight="1" x14ac:dyDescent="0.25">
      <c r="B51" s="146" t="s">
        <v>85</v>
      </c>
      <c r="C51" s="147"/>
      <c r="D51" s="147"/>
      <c r="E51" s="147"/>
      <c r="F51" s="147"/>
      <c r="G51" s="148"/>
      <c r="H51" s="149"/>
      <c r="J51" s="143"/>
      <c r="K51" s="144" t="s">
        <v>86</v>
      </c>
      <c r="L51" s="150" t="s">
        <v>87</v>
      </c>
      <c r="N51" s="145"/>
    </row>
    <row r="52" spans="1:14" ht="15" customHeight="1" x14ac:dyDescent="0.25">
      <c r="B52" s="151" t="s">
        <v>88</v>
      </c>
      <c r="C52" s="147"/>
      <c r="D52" s="147"/>
      <c r="E52" s="152">
        <f>+H37</f>
        <v>1825366</v>
      </c>
      <c r="G52" s="147"/>
      <c r="I52" s="147"/>
      <c r="J52" s="147"/>
      <c r="K52" s="153" t="s">
        <v>89</v>
      </c>
      <c r="L52" s="150" t="s">
        <v>90</v>
      </c>
      <c r="N52" s="150"/>
    </row>
    <row r="53" spans="1:14" ht="15" customHeight="1" x14ac:dyDescent="0.25">
      <c r="B53" s="151" t="s">
        <v>91</v>
      </c>
      <c r="C53" s="147"/>
      <c r="D53" s="147"/>
      <c r="E53" s="152">
        <f>+H45*-1</f>
        <v>-1632000</v>
      </c>
      <c r="G53" s="147"/>
      <c r="I53" s="147"/>
      <c r="J53" s="147"/>
      <c r="K53" s="153" t="s">
        <v>92</v>
      </c>
      <c r="L53" s="150" t="s">
        <v>93</v>
      </c>
      <c r="N53" s="150"/>
    </row>
    <row r="54" spans="1:14" ht="15" customHeight="1" thickBot="1" x14ac:dyDescent="0.3">
      <c r="B54" s="151" t="s">
        <v>94</v>
      </c>
      <c r="C54" s="147"/>
      <c r="D54" s="147"/>
      <c r="E54" s="154">
        <f>E52+E53</f>
        <v>193366</v>
      </c>
      <c r="G54" s="147"/>
      <c r="I54" s="147"/>
      <c r="J54" s="147"/>
      <c r="K54" s="155"/>
      <c r="L54" s="155"/>
      <c r="M54" s="153"/>
      <c r="N54" s="150"/>
    </row>
    <row r="55" spans="1:14" ht="15" customHeight="1" thickTop="1" x14ac:dyDescent="0.25">
      <c r="C55" s="147"/>
      <c r="D55" s="147"/>
      <c r="E55" s="156">
        <f>IF(E54&gt;10000,E54,0)</f>
        <v>193366</v>
      </c>
      <c r="F55" s="8" t="s">
        <v>95</v>
      </c>
      <c r="G55" s="147">
        <f>1933*5</f>
        <v>9665</v>
      </c>
      <c r="J55" s="157"/>
      <c r="K55" s="158"/>
      <c r="L55" s="147"/>
    </row>
    <row r="56" spans="1:14" ht="15" customHeight="1" thickBot="1" x14ac:dyDescent="0.3">
      <c r="C56" s="147"/>
      <c r="D56" s="147"/>
      <c r="E56" s="152"/>
      <c r="F56" s="159"/>
      <c r="G56" s="159"/>
      <c r="H56" s="159"/>
      <c r="I56" s="159"/>
      <c r="J56" s="160"/>
    </row>
    <row r="57" spans="1:14" s="48" customFormat="1" ht="15" customHeight="1" x14ac:dyDescent="0.25">
      <c r="A57" s="161" t="s">
        <v>96</v>
      </c>
      <c r="B57" s="162"/>
      <c r="C57" s="162"/>
      <c r="D57" s="162"/>
      <c r="E57" s="162"/>
      <c r="F57" s="162"/>
      <c r="G57" s="163" t="s">
        <v>97</v>
      </c>
      <c r="H57" s="164"/>
      <c r="K57" s="165"/>
      <c r="L57" s="58"/>
    </row>
    <row r="58" spans="1:14" s="48" customFormat="1" ht="15" customHeight="1" x14ac:dyDescent="0.25">
      <c r="A58" s="166" t="s">
        <v>98</v>
      </c>
      <c r="H58" s="87"/>
      <c r="K58" s="167"/>
      <c r="L58" s="58"/>
    </row>
    <row r="59" spans="1:14" s="48" customFormat="1" ht="15" customHeight="1" x14ac:dyDescent="0.25">
      <c r="A59" s="166" t="s">
        <v>99</v>
      </c>
      <c r="H59" s="87"/>
      <c r="K59" s="167"/>
      <c r="L59" s="58"/>
    </row>
    <row r="60" spans="1:14" s="48" customFormat="1" ht="15" customHeight="1" x14ac:dyDescent="0.2">
      <c r="A60" s="168" t="s">
        <v>100</v>
      </c>
      <c r="B60" s="169" t="s">
        <v>101</v>
      </c>
      <c r="C60" s="169"/>
      <c r="D60" s="169"/>
      <c r="E60" s="169"/>
      <c r="F60" s="169"/>
      <c r="G60" s="169"/>
      <c r="H60" s="170"/>
      <c r="I60" s="30"/>
      <c r="K60" s="171" t="s">
        <v>102</v>
      </c>
      <c r="L60" s="58"/>
    </row>
    <row r="61" spans="1:14" s="48" customFormat="1" ht="26.25" customHeight="1" x14ac:dyDescent="0.2">
      <c r="A61" s="168" t="s">
        <v>103</v>
      </c>
      <c r="B61" s="169" t="s">
        <v>104</v>
      </c>
      <c r="C61" s="169"/>
      <c r="D61" s="169"/>
      <c r="E61" s="169"/>
      <c r="F61" s="169"/>
      <c r="G61" s="169"/>
      <c r="H61" s="170"/>
      <c r="I61" s="30"/>
      <c r="K61" s="171" t="s">
        <v>105</v>
      </c>
      <c r="L61" s="58"/>
    </row>
    <row r="62" spans="1:14" s="48" customFormat="1" ht="26.25" customHeight="1" x14ac:dyDescent="0.2">
      <c r="A62" s="168" t="s">
        <v>106</v>
      </c>
      <c r="B62" s="169" t="s">
        <v>107</v>
      </c>
      <c r="C62" s="169"/>
      <c r="D62" s="169"/>
      <c r="E62" s="169"/>
      <c r="F62" s="169"/>
      <c r="G62" s="169"/>
      <c r="H62" s="170"/>
      <c r="I62" s="30"/>
      <c r="K62" s="171" t="s">
        <v>108</v>
      </c>
      <c r="L62" s="58"/>
    </row>
    <row r="63" spans="1:14" s="48" customFormat="1" ht="26.25" customHeight="1" x14ac:dyDescent="0.2">
      <c r="A63" s="168" t="s">
        <v>109</v>
      </c>
      <c r="B63" s="169" t="s">
        <v>110</v>
      </c>
      <c r="C63" s="169"/>
      <c r="D63" s="169"/>
      <c r="E63" s="169"/>
      <c r="F63" s="169"/>
      <c r="G63" s="169"/>
      <c r="H63" s="170"/>
      <c r="I63" s="30"/>
      <c r="K63" s="171" t="s">
        <v>111</v>
      </c>
      <c r="L63" s="58"/>
    </row>
    <row r="64" spans="1:14" s="48" customFormat="1" ht="15" customHeight="1" x14ac:dyDescent="0.2">
      <c r="A64" s="168" t="s">
        <v>112</v>
      </c>
      <c r="B64" s="169" t="s">
        <v>113</v>
      </c>
      <c r="C64" s="169"/>
      <c r="D64" s="169"/>
      <c r="E64" s="169"/>
      <c r="F64" s="169"/>
      <c r="G64" s="169"/>
      <c r="H64" s="170"/>
      <c r="I64" s="30"/>
      <c r="K64" s="171" t="s">
        <v>114</v>
      </c>
      <c r="L64" s="58"/>
    </row>
    <row r="65" spans="1:12" s="48" customFormat="1" ht="15" customHeight="1" x14ac:dyDescent="0.2">
      <c r="A65" s="168" t="s">
        <v>115</v>
      </c>
      <c r="B65" s="169" t="s">
        <v>116</v>
      </c>
      <c r="C65" s="169"/>
      <c r="D65" s="169"/>
      <c r="E65" s="169"/>
      <c r="F65" s="169"/>
      <c r="G65" s="169"/>
      <c r="H65" s="170"/>
      <c r="I65" s="30"/>
      <c r="K65" s="171" t="s">
        <v>117</v>
      </c>
      <c r="L65" s="58"/>
    </row>
    <row r="66" spans="1:12" s="48" customFormat="1" ht="25.5" customHeight="1" x14ac:dyDescent="0.2">
      <c r="A66" s="172"/>
      <c r="B66" s="173" t="s">
        <v>118</v>
      </c>
      <c r="C66" s="173"/>
      <c r="D66" s="173"/>
      <c r="E66" s="173"/>
      <c r="F66" s="173"/>
      <c r="G66" s="173"/>
      <c r="H66" s="174"/>
      <c r="J66" s="5"/>
    </row>
    <row r="67" spans="1:12" s="48" customFormat="1" ht="15" customHeight="1" thickBot="1" x14ac:dyDescent="0.25">
      <c r="A67" s="175"/>
      <c r="B67" s="176" t="s">
        <v>119</v>
      </c>
      <c r="C67" s="176"/>
      <c r="D67" s="176"/>
      <c r="E67" s="176"/>
      <c r="F67" s="176"/>
      <c r="G67" s="176"/>
      <c r="H67" s="177"/>
      <c r="J67" s="5"/>
    </row>
    <row r="68" spans="1:12" s="48" customFormat="1" ht="15" customHeight="1" thickBot="1" x14ac:dyDescent="0.25">
      <c r="A68" s="178"/>
      <c r="B68" s="179"/>
      <c r="C68" s="179"/>
      <c r="D68" s="179"/>
      <c r="E68" s="179"/>
      <c r="F68" s="179"/>
      <c r="G68" s="179"/>
      <c r="J68" s="5"/>
    </row>
    <row r="69" spans="1:12" s="48" customFormat="1" ht="15" customHeight="1" x14ac:dyDescent="0.25">
      <c r="A69" s="161" t="s">
        <v>96</v>
      </c>
      <c r="B69" s="180"/>
      <c r="C69" s="180"/>
      <c r="D69" s="180"/>
      <c r="E69" s="180"/>
      <c r="F69" s="180"/>
      <c r="G69" s="181" t="s">
        <v>120</v>
      </c>
      <c r="H69" s="182"/>
      <c r="J69" s="5"/>
    </row>
    <row r="70" spans="1:12" ht="15" customHeight="1" x14ac:dyDescent="0.25">
      <c r="A70" s="166" t="s">
        <v>121</v>
      </c>
      <c r="C70" s="26"/>
      <c r="D70" s="26"/>
      <c r="E70" s="26"/>
      <c r="F70" s="183"/>
      <c r="G70" s="184"/>
      <c r="H70" s="185"/>
    </row>
    <row r="71" spans="1:12" ht="15" customHeight="1" x14ac:dyDescent="0.25">
      <c r="A71" s="166" t="s">
        <v>122</v>
      </c>
      <c r="C71" s="26"/>
      <c r="D71" s="26"/>
      <c r="E71" s="26"/>
      <c r="F71" s="183"/>
      <c r="G71" s="184"/>
      <c r="H71" s="185"/>
    </row>
    <row r="72" spans="1:12" ht="15" customHeight="1" x14ac:dyDescent="0.25">
      <c r="A72" s="28"/>
      <c r="B72" s="186" t="s">
        <v>123</v>
      </c>
      <c r="D72" s="186" t="s">
        <v>124</v>
      </c>
      <c r="F72" s="183"/>
      <c r="G72" s="184"/>
      <c r="H72" s="185"/>
    </row>
    <row r="73" spans="1:12" ht="15" customHeight="1" x14ac:dyDescent="0.25">
      <c r="A73" s="28"/>
      <c r="B73" s="186" t="s">
        <v>125</v>
      </c>
      <c r="D73" s="186" t="s">
        <v>126</v>
      </c>
      <c r="F73" s="183"/>
      <c r="G73" s="184"/>
      <c r="H73" s="185"/>
    </row>
    <row r="74" spans="1:12" ht="15" customHeight="1" x14ac:dyDescent="0.25">
      <c r="A74" s="28"/>
      <c r="B74" s="186" t="s">
        <v>127</v>
      </c>
      <c r="D74" s="186" t="s">
        <v>128</v>
      </c>
      <c r="F74" s="183"/>
      <c r="G74" s="184"/>
      <c r="H74" s="185"/>
    </row>
    <row r="75" spans="1:12" ht="15" customHeight="1" x14ac:dyDescent="0.25">
      <c r="A75" s="28"/>
      <c r="B75" s="187" t="s">
        <v>129</v>
      </c>
      <c r="D75" s="186" t="s">
        <v>130</v>
      </c>
      <c r="F75" s="183"/>
      <c r="G75" s="184"/>
      <c r="H75" s="185"/>
    </row>
    <row r="76" spans="1:12" ht="15" customHeight="1" x14ac:dyDescent="0.25">
      <c r="A76" s="28"/>
      <c r="B76" s="186" t="s">
        <v>131</v>
      </c>
      <c r="D76" s="186" t="s">
        <v>132</v>
      </c>
      <c r="F76" s="183"/>
      <c r="G76" s="184"/>
      <c r="H76" s="185"/>
    </row>
    <row r="77" spans="1:12" ht="15" customHeight="1" x14ac:dyDescent="0.25">
      <c r="A77" s="28"/>
      <c r="B77" s="186" t="s">
        <v>133</v>
      </c>
      <c r="D77" s="186" t="s">
        <v>134</v>
      </c>
      <c r="F77" s="183"/>
      <c r="G77" s="184"/>
      <c r="H77" s="185"/>
      <c r="J77" s="7"/>
    </row>
    <row r="78" spans="1:12" ht="15" customHeight="1" x14ac:dyDescent="0.25">
      <c r="A78" s="28"/>
      <c r="B78" s="187" t="s">
        <v>135</v>
      </c>
      <c r="D78" s="186" t="s">
        <v>136</v>
      </c>
      <c r="F78" s="183"/>
      <c r="G78" s="184"/>
      <c r="H78" s="185"/>
      <c r="J78" s="7"/>
    </row>
    <row r="79" spans="1:12" ht="15" customHeight="1" thickBot="1" x14ac:dyDescent="0.3">
      <c r="A79" s="188"/>
      <c r="B79" s="189" t="s">
        <v>137</v>
      </c>
      <c r="C79" s="190"/>
      <c r="D79" s="189" t="s">
        <v>138</v>
      </c>
      <c r="E79" s="190"/>
      <c r="F79" s="190"/>
      <c r="G79" s="190"/>
      <c r="H79" s="191"/>
      <c r="J79" s="7"/>
    </row>
    <row r="80" spans="1:12" ht="15" customHeight="1" thickBot="1" x14ac:dyDescent="0.3">
      <c r="J80" s="7"/>
    </row>
    <row r="81" spans="2:10" ht="15" customHeight="1" x14ac:dyDescent="0.25">
      <c r="B81" s="192" t="s">
        <v>139</v>
      </c>
      <c r="C81" s="193"/>
      <c r="D81" s="194"/>
      <c r="E81" s="195" t="s">
        <v>140</v>
      </c>
      <c r="F81" s="196"/>
      <c r="G81" s="195" t="s">
        <v>141</v>
      </c>
      <c r="H81" s="197"/>
      <c r="J81" s="7"/>
    </row>
    <row r="82" spans="2:10" ht="15" customHeight="1" x14ac:dyDescent="0.25">
      <c r="B82" s="198" t="s">
        <v>142</v>
      </c>
      <c r="C82" s="147"/>
      <c r="D82" s="155"/>
      <c r="E82" s="199" t="s">
        <v>143</v>
      </c>
      <c r="G82" s="199" t="s">
        <v>144</v>
      </c>
      <c r="H82" s="185"/>
      <c r="J82" s="7"/>
    </row>
    <row r="83" spans="2:10" ht="15" customHeight="1" x14ac:dyDescent="0.25">
      <c r="B83" s="198" t="s">
        <v>145</v>
      </c>
      <c r="C83" s="147"/>
      <c r="D83" s="155"/>
      <c r="E83" s="199" t="s">
        <v>146</v>
      </c>
      <c r="G83" s="199" t="s">
        <v>147</v>
      </c>
      <c r="H83" s="185"/>
      <c r="J83" s="7"/>
    </row>
    <row r="84" spans="2:10" ht="15" customHeight="1" x14ac:dyDescent="0.25">
      <c r="B84" s="198" t="s">
        <v>148</v>
      </c>
      <c r="C84" s="147"/>
      <c r="D84" s="155"/>
      <c r="E84" s="199" t="s">
        <v>149</v>
      </c>
      <c r="H84" s="185"/>
      <c r="J84" s="7"/>
    </row>
    <row r="85" spans="2:10" ht="15" customHeight="1" x14ac:dyDescent="0.25">
      <c r="B85" s="198" t="s">
        <v>150</v>
      </c>
      <c r="C85" s="147"/>
      <c r="D85" s="155"/>
      <c r="E85" s="199" t="s">
        <v>151</v>
      </c>
      <c r="H85" s="185"/>
      <c r="J85" s="7"/>
    </row>
    <row r="86" spans="2:10" ht="15" customHeight="1" x14ac:dyDescent="0.25">
      <c r="B86" s="198" t="s">
        <v>152</v>
      </c>
      <c r="C86" s="147"/>
      <c r="D86" s="155"/>
      <c r="H86" s="185"/>
      <c r="J86" s="7"/>
    </row>
    <row r="87" spans="2:10" ht="15" customHeight="1" x14ac:dyDescent="0.25">
      <c r="B87" s="198" t="s">
        <v>153</v>
      </c>
      <c r="C87" s="147"/>
      <c r="D87" s="155"/>
      <c r="H87" s="185"/>
      <c r="J87" s="7"/>
    </row>
    <row r="88" spans="2:10" ht="15" customHeight="1" x14ac:dyDescent="0.25">
      <c r="B88" s="198" t="s">
        <v>154</v>
      </c>
      <c r="C88" s="147"/>
      <c r="D88" s="200">
        <f>SUM(C82:C88)</f>
        <v>0</v>
      </c>
      <c r="H88" s="185"/>
      <c r="J88" s="7"/>
    </row>
    <row r="89" spans="2:10" ht="15" customHeight="1" x14ac:dyDescent="0.25">
      <c r="B89" s="201" t="s">
        <v>155</v>
      </c>
      <c r="C89" s="147"/>
      <c r="D89" s="26"/>
      <c r="E89" s="202"/>
      <c r="H89" s="185"/>
      <c r="J89" s="7"/>
    </row>
    <row r="90" spans="2:10" ht="15" customHeight="1" x14ac:dyDescent="0.25">
      <c r="B90" s="198" t="s">
        <v>156</v>
      </c>
      <c r="C90" s="158"/>
      <c r="D90" s="26"/>
      <c r="H90" s="185"/>
      <c r="J90" s="7"/>
    </row>
    <row r="91" spans="2:10" ht="15" customHeight="1" x14ac:dyDescent="0.25">
      <c r="B91" s="198" t="s">
        <v>157</v>
      </c>
      <c r="C91" s="158"/>
      <c r="D91" s="26"/>
      <c r="H91" s="185"/>
      <c r="J91" s="7"/>
    </row>
    <row r="92" spans="2:10" ht="15" customHeight="1" x14ac:dyDescent="0.25">
      <c r="B92" s="198" t="s">
        <v>158</v>
      </c>
      <c r="C92" s="158"/>
      <c r="D92" s="26">
        <f>SUM(C90:C92)</f>
        <v>0</v>
      </c>
      <c r="H92" s="185"/>
      <c r="J92" s="7"/>
    </row>
    <row r="93" spans="2:10" ht="15" customHeight="1" thickBot="1" x14ac:dyDescent="0.3">
      <c r="B93" s="203" t="s">
        <v>159</v>
      </c>
      <c r="C93" s="204"/>
      <c r="D93" s="205"/>
      <c r="E93" s="190"/>
      <c r="F93" s="190"/>
      <c r="G93" s="190"/>
      <c r="H93" s="191"/>
      <c r="J93" s="7"/>
    </row>
    <row r="94" spans="2:10" ht="15" customHeight="1" x14ac:dyDescent="0.25">
      <c r="B94" s="26"/>
      <c r="D94" s="206">
        <f>D88+D92+D93</f>
        <v>0</v>
      </c>
      <c r="J94" s="7"/>
    </row>
  </sheetData>
  <mergeCells count="22">
    <mergeCell ref="B65:H65"/>
    <mergeCell ref="B66:H66"/>
    <mergeCell ref="B67:G67"/>
    <mergeCell ref="G69:H69"/>
    <mergeCell ref="G57:H57"/>
    <mergeCell ref="B60:H60"/>
    <mergeCell ref="B61:H61"/>
    <mergeCell ref="B62:H62"/>
    <mergeCell ref="B63:H63"/>
    <mergeCell ref="B64:H64"/>
    <mergeCell ref="C44:D44"/>
    <mergeCell ref="C45:D45"/>
    <mergeCell ref="A47:I47"/>
    <mergeCell ref="A48:B48"/>
    <mergeCell ref="F48:I48"/>
    <mergeCell ref="B49:F49"/>
    <mergeCell ref="A1:C1"/>
    <mergeCell ref="D1:H1"/>
    <mergeCell ref="A2:C2"/>
    <mergeCell ref="F2:G2"/>
    <mergeCell ref="C42:D42"/>
    <mergeCell ref="C43:D43"/>
  </mergeCell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GA+RG-3</vt:lpstr>
      <vt:lpstr>'GA+RG-3'!Print_Area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2022-12-12T02:57:51Z</dcterms:created>
  <dcterms:modified xsi:type="dcterms:W3CDTF">2022-12-12T02:58:12Z</dcterms:modified>
</cp:coreProperties>
</file>